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8505" activeTab="0"/>
  </bookViews>
  <sheets>
    <sheet name="BL3_1_05-06" sheetId="1" r:id="rId1"/>
    <sheet name="BL3_2_05-06" sheetId="2" r:id="rId2"/>
    <sheet name="BL3_3_05-06" sheetId="3" r:id="rId3"/>
    <sheet name="BL3_4_05-06" sheetId="4" r:id="rId4"/>
    <sheet name="BL3_5_05-06" sheetId="5" r:id="rId5"/>
    <sheet name="BL3_6_05-06" sheetId="6" r:id="rId6"/>
    <sheet name="BL3_7_05-06" sheetId="7" r:id="rId7"/>
    <sheet name="BL3_8_05-06" sheetId="8" r:id="rId8"/>
    <sheet name="BL3_9_05-06" sheetId="9" r:id="rId9"/>
    <sheet name="BL3_10_05-06" sheetId="10" r:id="rId10"/>
    <sheet name="BL3_11_05-06" sheetId="11" r:id="rId11"/>
    <sheet name="BL3_12_05-06" sheetId="12" r:id="rId12"/>
    <sheet name="BL3_13_05-06" sheetId="13" r:id="rId13"/>
    <sheet name="BL3_14_05-06" sheetId="14" r:id="rId14"/>
    <sheet name="Tabelle 2005-06" sheetId="15" r:id="rId15"/>
    <sheet name="Punkte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<sst xmlns="http://schemas.openxmlformats.org/spreadsheetml/2006/main" count="922" uniqueCount="221">
  <si>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</si>
  <si>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</si>
  <si>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</si>
  <si>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</si>
  <si>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</si>
  <si>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</si>
  <si>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</si>
  <si>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 xml:space="preserve"> SKL Halle,  Langenfeld, Zum Stadion 91,  Tel.: 02173-80008</t>
  </si>
  <si>
    <t>Datum:</t>
  </si>
  <si>
    <t>04,09,05</t>
  </si>
  <si>
    <t>Gastgeber:</t>
  </si>
  <si>
    <t>PSV Hilden</t>
  </si>
  <si>
    <t>Gast:</t>
  </si>
  <si>
    <t>SK Ford Wülfrath 1</t>
  </si>
  <si>
    <t>Anschrift</t>
  </si>
  <si>
    <t>Hans Jürgen Klaus, Fahlerweg 23</t>
  </si>
  <si>
    <t>Anschrift:</t>
  </si>
  <si>
    <t>Christoph Kahl,  Schopstreck 8</t>
  </si>
  <si>
    <t>40764  Hilden</t>
  </si>
  <si>
    <t>Tel.</t>
  </si>
  <si>
    <t>02173 - 24444</t>
  </si>
  <si>
    <t>42327 Wuppertal</t>
  </si>
  <si>
    <t>02058 - 87759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</si>
  <si>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</si>
  <si>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</si>
  <si>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</si>
  <si>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</si>
  <si>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</si>
  <si>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</si>
  <si>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Michael Peters</t>
  </si>
  <si>
    <t xml:space="preserve"> Horst Sassenhausen</t>
  </si>
  <si>
    <t xml:space="preserve"> Klaus-Dieter Lang</t>
  </si>
  <si>
    <t xml:space="preserve"> Peter Polaniok</t>
  </si>
  <si>
    <t xml:space="preserve"> Jörg Depmeier</t>
  </si>
  <si>
    <t xml:space="preserve"> Werner Fockenberg</t>
  </si>
  <si>
    <t xml:space="preserve"> Frederik Maczuga</t>
  </si>
  <si>
    <t xml:space="preserve"> Jochem Polaniok</t>
  </si>
  <si>
    <t xml:space="preserve"> Dieter Droß</t>
  </si>
  <si>
    <t xml:space="preserve"> Ralf Scheib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</si>
  <si>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</si>
  <si>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</si>
  <si>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</si>
  <si>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</si>
  <si>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</si>
  <si>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</si>
  <si>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</si>
  <si>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</si>
  <si>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</si>
  <si>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</si>
  <si>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Jentsch</t>
  </si>
  <si>
    <t>Michael Peters</t>
  </si>
  <si>
    <r>
      <t xml:space="preserve">Liga/Gruppe:BU ___ NRL ___ GL ___ BL   </t>
    </r>
    <r>
      <rPr>
        <sz val="12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 BK ___ KL ___  KK ___</t>
    </r>
  </si>
  <si>
    <t xml:space="preserve"> Christian Kammler</t>
  </si>
  <si>
    <t xml:space="preserve"> Christoph Kahl</t>
  </si>
  <si>
    <t xml:space="preserve"> AWO,  42489 Wülfrath,  Schulstr. 13,  Tel.: 02058-3680</t>
  </si>
  <si>
    <t>19,09,05</t>
  </si>
  <si>
    <t>RSV Samo Remscheid</t>
  </si>
  <si>
    <t>Wolfgang Freihoff,  Kölner Str. 45</t>
  </si>
  <si>
    <t>42499 Hückeswagen</t>
  </si>
  <si>
    <t>02129-3649</t>
  </si>
  <si>
    <t xml:space="preserve"> Thorsten Schröter</t>
  </si>
  <si>
    <t xml:space="preserve"> Rudi Hausmann</t>
  </si>
  <si>
    <t xml:space="preserve"> Wolfgang Freihoff</t>
  </si>
  <si>
    <t xml:space="preserve"> Franz Winter</t>
  </si>
  <si>
    <t xml:space="preserve"> Thorsten Jentsch</t>
  </si>
  <si>
    <t xml:space="preserve"> Anastasios Caripidis</t>
  </si>
  <si>
    <t xml:space="preserve"> Bernhard Schlüter</t>
  </si>
  <si>
    <t xml:space="preserve"> Martin Bader</t>
  </si>
  <si>
    <t>W. Freihoff</t>
  </si>
  <si>
    <t>Liga/Gruppe:BU ___ NRL ___ GL ___ BL   3    BK ___ KL ___  KK ___</t>
  </si>
  <si>
    <t>Klingenhalle, Kotterstr. 1,  42655 Solingen</t>
  </si>
  <si>
    <t>02,10,05</t>
  </si>
  <si>
    <t xml:space="preserve">SK 66 Solingen </t>
  </si>
  <si>
    <t>Kurt Schneider,  Fontanestr. 37</t>
  </si>
  <si>
    <t>42657  Solingen</t>
  </si>
  <si>
    <t>0212-816714</t>
  </si>
  <si>
    <t xml:space="preserve"> Josef Kaufmann</t>
  </si>
  <si>
    <t xml:space="preserve"> Klaus Schmidt</t>
  </si>
  <si>
    <t xml:space="preserve"> Michael Siepen</t>
  </si>
  <si>
    <t xml:space="preserve"> Dirk Kissing</t>
  </si>
  <si>
    <t xml:space="preserve"> Wolfgang Hasenkamp</t>
  </si>
  <si>
    <t xml:space="preserve"> Karl Jüntgen</t>
  </si>
  <si>
    <t xml:space="preserve"> Konstantin Dols</t>
  </si>
  <si>
    <t>J. Kaufmann</t>
  </si>
  <si>
    <r>
      <t xml:space="preserve">Liga/Gruppe:BU ___ NRL ___ GL ___ BL   </t>
    </r>
    <r>
      <rPr>
        <i/>
        <sz val="12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   BK ___ KL ___  KK ___</t>
    </r>
  </si>
  <si>
    <t>Meider Hof, Gerresheimer Str. 190, 40721 Hilden, 02103-42221</t>
  </si>
  <si>
    <t>15,10,05</t>
  </si>
  <si>
    <t>SK Meide 63 Hilden 2</t>
  </si>
  <si>
    <t>Thomas Krey, Am Stadtwald 6</t>
  </si>
  <si>
    <t>40724 Hilden</t>
  </si>
  <si>
    <t>02103-45317</t>
  </si>
  <si>
    <t xml:space="preserve"> Jan de Buhr</t>
  </si>
  <si>
    <t xml:space="preserve"> Karl-Heinz Eversberg</t>
  </si>
  <si>
    <t xml:space="preserve"> Klaus Maurischat</t>
  </si>
  <si>
    <t xml:space="preserve"> Alfred Kühn</t>
  </si>
  <si>
    <t xml:space="preserve"> Friedel Pescher</t>
  </si>
  <si>
    <t xml:space="preserve"> Friedel Poiger</t>
  </si>
  <si>
    <t>T. Krey</t>
  </si>
  <si>
    <t>30,10,05</t>
  </si>
  <si>
    <t>SK Düsseldorf  2</t>
  </si>
  <si>
    <t>Thomas Kamprad,  Kölner Str.  294</t>
  </si>
  <si>
    <t>45219  Kettwig</t>
  </si>
  <si>
    <t>0173-738293</t>
  </si>
  <si>
    <t xml:space="preserve"> Volker Malige</t>
  </si>
  <si>
    <t xml:space="preserve"> Karl Ifland</t>
  </si>
  <si>
    <t xml:space="preserve"> Helmut Heinke</t>
  </si>
  <si>
    <t xml:space="preserve"> Dirk Kremer</t>
  </si>
  <si>
    <t xml:space="preserve"> Heinz Ifland</t>
  </si>
  <si>
    <t xml:space="preserve"> Holger Fröbisch</t>
  </si>
  <si>
    <t>Ifland</t>
  </si>
  <si>
    <t>Hallensportzentrum, von Bodelschwingh Str, 41352 Korschenbr</t>
  </si>
  <si>
    <t>13,11,05</t>
  </si>
  <si>
    <t>SG M-Gl. /  Korschenbroich 1</t>
  </si>
  <si>
    <t>Hans Günter Tillmann, 41352 Korsch.</t>
  </si>
  <si>
    <t>Kleinenbroicher Str. 138b</t>
  </si>
  <si>
    <t>02161-997133</t>
  </si>
  <si>
    <t xml:space="preserve"> Roland Heister</t>
  </si>
  <si>
    <t xml:space="preserve"> Stephan Jülich</t>
  </si>
  <si>
    <t xml:space="preserve"> Stephan Klerx</t>
  </si>
  <si>
    <t xml:space="preserve"> Herbert Winterscheid</t>
  </si>
  <si>
    <t xml:space="preserve"> Thomas Backhaus</t>
  </si>
  <si>
    <t xml:space="preserve"> Herbert Kolbe</t>
  </si>
  <si>
    <t xml:space="preserve"> Klaus Lang</t>
  </si>
  <si>
    <t>27,11,05</t>
  </si>
  <si>
    <t>SK Heiligenhaus 3</t>
  </si>
  <si>
    <t>Tom Knubben, Langenbügeler Str. 6</t>
  </si>
  <si>
    <t>42579 Heiligenhaus</t>
  </si>
  <si>
    <t>02054-4740</t>
  </si>
  <si>
    <t xml:space="preserve"> Manfred Pock</t>
  </si>
  <si>
    <t xml:space="preserve"> Arndt Oevermann</t>
  </si>
  <si>
    <t xml:space="preserve"> Rolf Pütz</t>
  </si>
  <si>
    <t xml:space="preserve"> Gerd Kleber</t>
  </si>
  <si>
    <t xml:space="preserve"> Ulrich Keffrang</t>
  </si>
  <si>
    <t xml:space="preserve"> Harald Niedrich</t>
  </si>
  <si>
    <t>Niedrich</t>
  </si>
  <si>
    <t>11,12,05</t>
  </si>
  <si>
    <t xml:space="preserve"> Lars Neugebauer</t>
  </si>
  <si>
    <t>Spieler Nr. 9 aus Hilden gibt nach 90 Wurf verletzt auf. Ab 2. Block Spiel nur noch auf Bahn 3+4, da Defekt auf Bahn 1</t>
  </si>
  <si>
    <t>Fockenberg</t>
  </si>
  <si>
    <t>Sport- und Freizeitpark, Fürberger Str. 34, 42857 Remscheid</t>
  </si>
  <si>
    <t>05,02,06</t>
  </si>
  <si>
    <t xml:space="preserve"> Thomas Zimmermann </t>
  </si>
  <si>
    <t xml:space="preserve"> Carsten Ziemke</t>
  </si>
  <si>
    <t xml:space="preserve"> Bernhard Arnhold</t>
  </si>
  <si>
    <t>Schröter</t>
  </si>
  <si>
    <t>19,02,06</t>
  </si>
  <si>
    <t>Kaufmann</t>
  </si>
  <si>
    <t xml:space="preserve"> Thomas Eichert</t>
  </si>
  <si>
    <t xml:space="preserve"> Rainer Schaaf</t>
  </si>
  <si>
    <t xml:space="preserve"> Thomas Krey</t>
  </si>
  <si>
    <t>Krey</t>
  </si>
  <si>
    <t>Sport- und Kegelzentrum Graf-Recke-Str., Düsseldorf</t>
  </si>
  <si>
    <t>19,03,06</t>
  </si>
  <si>
    <t xml:space="preserve"> Benjamin Kubb</t>
  </si>
  <si>
    <t xml:space="preserve"> Roland Panneck</t>
  </si>
  <si>
    <t>H. Ifland</t>
  </si>
  <si>
    <t>26,03,06</t>
  </si>
  <si>
    <t xml:space="preserve"> Stefan Jülich</t>
  </si>
  <si>
    <t xml:space="preserve"> Stefan Klerx</t>
  </si>
  <si>
    <t>St. Klerx</t>
  </si>
  <si>
    <t>Kegelzentrum, Am Freibad, Heiligenhaus, Seelbecker Str.</t>
  </si>
  <si>
    <t>02,04,06</t>
  </si>
  <si>
    <t xml:space="preserve"> Bastian Meriste</t>
  </si>
  <si>
    <t xml:space="preserve"> Frank van Bellen</t>
  </si>
  <si>
    <t xml:space="preserve"> Ulrich Leffrang</t>
  </si>
  <si>
    <t xml:space="preserve"> Ralf Zismann</t>
  </si>
  <si>
    <t>G. Kleber</t>
  </si>
  <si>
    <t>Saison 2005/2006 / Herren / Bezirksliga 3 / Abschlußtabelle</t>
  </si>
  <si>
    <t>Nr</t>
  </si>
  <si>
    <t>Name</t>
  </si>
  <si>
    <t>Sp</t>
  </si>
  <si>
    <t>S</t>
  </si>
  <si>
    <t>N</t>
  </si>
  <si>
    <t>+ \ -</t>
  </si>
  <si>
    <t>Pkte</t>
  </si>
  <si>
    <t>EWP</t>
  </si>
  <si>
    <t>Holz</t>
  </si>
  <si>
    <t>1</t>
  </si>
  <si>
    <t>SG M-Gladb. KB 1</t>
  </si>
  <si>
    <t>14</t>
  </si>
  <si>
    <t>9</t>
  </si>
  <si>
    <t>5</t>
  </si>
  <si>
    <t>+9</t>
  </si>
  <si>
    <t>30</t>
  </si>
  <si>
    <t>605</t>
  </si>
  <si>
    <t>64901</t>
  </si>
  <si>
    <t>2</t>
  </si>
  <si>
    <t>10</t>
  </si>
  <si>
    <t>4</t>
  </si>
  <si>
    <t>598</t>
  </si>
  <si>
    <t>65553</t>
  </si>
  <si>
    <t>3</t>
  </si>
  <si>
    <t>RSV Samo Remscheid 1</t>
  </si>
  <si>
    <t>+8</t>
  </si>
  <si>
    <t>29</t>
  </si>
  <si>
    <t>569</t>
  </si>
  <si>
    <t>65165</t>
  </si>
  <si>
    <t>7</t>
  </si>
  <si>
    <t>-1</t>
  </si>
  <si>
    <t>20</t>
  </si>
  <si>
    <t>549</t>
  </si>
  <si>
    <t>64004</t>
  </si>
  <si>
    <t>SK Düsseldorf 2</t>
  </si>
  <si>
    <t>6</t>
  </si>
  <si>
    <t>8</t>
  </si>
  <si>
    <t>-2</t>
  </si>
  <si>
    <t>19</t>
  </si>
  <si>
    <t>553</t>
  </si>
  <si>
    <t>65088</t>
  </si>
  <si>
    <t>545</t>
  </si>
  <si>
    <t>64831</t>
  </si>
  <si>
    <t>PSV Hilden 1</t>
  </si>
  <si>
    <t>-4</t>
  </si>
  <si>
    <t>17</t>
  </si>
  <si>
    <t>528</t>
  </si>
  <si>
    <t>63877</t>
  </si>
  <si>
    <t>SK 66 Solingen 1</t>
  </si>
  <si>
    <t>12</t>
  </si>
  <si>
    <t>-17</t>
  </si>
  <si>
    <t>421</t>
  </si>
  <si>
    <t>62614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</si>
</sst>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3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Times New Roman"/>
      <family val="0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4"/>
      <color indexed="8"/>
      <name val="Mistral"/>
      <family val="4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i/>
      <sz val="12"/>
      <color indexed="8"/>
      <name val="Times New Roman"/>
      <family val="1"/>
    </font>
    <font>
      <i/>
      <sz val="7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8"/>
      <name val="Arial"/>
      <family val="0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Arial"/>
      <family val="0"/>
    </font>
    <font>
      <b/>
      <sz val="22"/>
      <color indexed="10"/>
      <name val="Times New Roman"/>
      <family val="1"/>
    </font>
    <font>
      <b/>
      <sz val="2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2" xfId="0" applyFont="1" applyBorder="1" applyAlignment="1">
      <alignment/>
    </xf>
    <xf numFmtId="0" fontId="14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2" fillId="0" borderId="1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8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22" fillId="0" borderId="1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23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left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1" fontId="12" fillId="0" borderId="4" xfId="0" applyNumberFormat="1" applyFont="1" applyBorder="1" applyAlignment="1">
      <alignment horizontal="center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5" xfId="0" applyNumberFormat="1" applyFont="1" applyBorder="1" applyAlignment="1">
      <alignment horizontal="center"/>
    </xf>
    <xf numFmtId="1" fontId="14" fillId="0" borderId="5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27" fillId="0" borderId="0" xfId="18" applyFont="1" applyAlignment="1">
      <alignment horizontal="left" wrapText="1"/>
      <protection/>
    </xf>
    <xf numFmtId="0" fontId="28" fillId="0" borderId="0" xfId="18" applyFont="1">
      <alignment/>
      <protection/>
    </xf>
    <xf numFmtId="0" fontId="27" fillId="0" borderId="0" xfId="18" applyFont="1" applyAlignment="1">
      <alignment horizontal="center"/>
      <protection/>
    </xf>
    <xf numFmtId="0" fontId="28" fillId="0" borderId="0" xfId="18" applyFont="1" applyAlignment="1">
      <alignment horizontal="left"/>
      <protection/>
    </xf>
    <xf numFmtId="0" fontId="28" fillId="0" borderId="0" xfId="18" applyFont="1" applyAlignment="1">
      <alignment horizontal="center"/>
      <protection/>
    </xf>
    <xf numFmtId="0" fontId="27" fillId="2" borderId="1" xfId="18" applyFont="1" applyFill="1" applyBorder="1" applyAlignment="1">
      <alignment horizontal="center" wrapText="1"/>
      <protection/>
    </xf>
    <xf numFmtId="0" fontId="27" fillId="2" borderId="1" xfId="18" applyFont="1" applyFill="1" applyBorder="1" applyAlignment="1">
      <alignment horizontal="left" wrapText="1"/>
      <protection/>
    </xf>
    <xf numFmtId="0" fontId="27" fillId="2" borderId="1" xfId="18" applyFont="1" applyFill="1" applyBorder="1" applyAlignment="1">
      <alignment horizontal="center"/>
      <protection/>
    </xf>
    <xf numFmtId="0" fontId="29" fillId="3" borderId="0" xfId="18" applyFont="1" applyFill="1" applyAlignment="1">
      <alignment horizontal="center" vertical="center" wrapText="1"/>
      <protection/>
    </xf>
    <xf numFmtId="0" fontId="30" fillId="3" borderId="0" xfId="18" applyFont="1" applyFill="1" applyAlignment="1">
      <alignment horizontal="left" vertical="center" wrapText="1"/>
      <protection/>
    </xf>
    <xf numFmtId="0" fontId="29" fillId="3" borderId="0" xfId="18" applyFont="1" applyFill="1" applyAlignment="1">
      <alignment horizontal="center" vertical="center"/>
      <protection/>
    </xf>
    <xf numFmtId="0" fontId="31" fillId="0" borderId="0" xfId="18" applyFont="1" applyAlignment="1">
      <alignment vertical="center"/>
      <protection/>
    </xf>
    <xf numFmtId="0" fontId="29" fillId="4" borderId="0" xfId="18" applyFont="1" applyFill="1" applyAlignment="1">
      <alignment horizontal="center" vertical="center" wrapText="1"/>
      <protection/>
    </xf>
    <xf numFmtId="0" fontId="30" fillId="4" borderId="0" xfId="18" applyFont="1" applyFill="1" applyAlignment="1">
      <alignment horizontal="left" vertical="center" wrapText="1"/>
      <protection/>
    </xf>
    <xf numFmtId="0" fontId="32" fillId="4" borderId="0" xfId="18" applyFont="1" applyFill="1" applyAlignment="1">
      <alignment horizontal="center" vertical="center" wrapText="1"/>
      <protection/>
    </xf>
    <xf numFmtId="0" fontId="29" fillId="4" borderId="0" xfId="18" applyFont="1" applyFill="1" applyAlignment="1">
      <alignment horizontal="center" vertical="center"/>
      <protection/>
    </xf>
    <xf numFmtId="0" fontId="33" fillId="4" borderId="0" xfId="18" applyFont="1" applyFill="1" applyAlignment="1">
      <alignment horizontal="center" vertical="center"/>
      <protection/>
    </xf>
    <xf numFmtId="0" fontId="31" fillId="0" borderId="0" xfId="18" applyFont="1" applyFill="1" applyAlignment="1">
      <alignment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abelle-14" xfId="18"/>
    <cellStyle name="Currency" xfId="19"/>
    <cellStyle name="Currency [0]" xfId="20"/>
  </cellStyles>
  <dxfs count="3">
    <dxf>
      <font>
        <color rgb="FF008000"/>
      </font>
      <border/>
    </dxf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2_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03_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1_13_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</v>
      </c>
      <c r="Q4" s="10"/>
    </row>
    <row r="5" ht="3" customHeight="1">
      <c r="M5" s="11"/>
    </row>
    <row r="6" spans="1:17" ht="15">
      <c r="A6" s="4" t="s">
        <v>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7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11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15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18</v>
      </c>
      <c r="C14" s="44"/>
      <c r="D14" s="44"/>
      <c r="E14" s="29" t="s">
        <v>19</v>
      </c>
      <c r="F14" s="57"/>
      <c r="G14" s="49" t="s">
        <v>20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29</v>
      </c>
      <c r="C17" s="65"/>
      <c r="D17" s="65"/>
      <c r="E17" s="66"/>
      <c r="F17" s="67">
        <v>10</v>
      </c>
      <c r="G17" s="68">
        <v>809</v>
      </c>
      <c r="H17" s="69"/>
      <c r="I17" s="68"/>
      <c r="J17" s="69">
        <v>815</v>
      </c>
      <c r="K17" s="70">
        <v>11</v>
      </c>
      <c r="L17" s="63" t="s">
        <v>52</v>
      </c>
      <c r="M17" s="65"/>
      <c r="N17" s="65"/>
      <c r="O17" s="65"/>
      <c r="P17" s="66"/>
      <c r="Q17" s="71">
        <v>1</v>
      </c>
    </row>
    <row r="18" spans="1:17" ht="16.5" customHeight="1">
      <c r="A18" s="64">
        <v>2</v>
      </c>
      <c r="B18" s="63" t="s">
        <v>30</v>
      </c>
      <c r="C18" s="65"/>
      <c r="D18" s="65"/>
      <c r="E18" s="66"/>
      <c r="F18" s="67">
        <v>12</v>
      </c>
      <c r="G18" s="68">
        <v>834</v>
      </c>
      <c r="H18" s="69"/>
      <c r="I18" s="68"/>
      <c r="J18" s="69">
        <v>804</v>
      </c>
      <c r="K18" s="70">
        <v>9</v>
      </c>
      <c r="L18" s="63" t="s">
        <v>31</v>
      </c>
      <c r="M18" s="65"/>
      <c r="N18" s="65"/>
      <c r="O18" s="65"/>
      <c r="P18" s="66"/>
      <c r="Q18" s="71">
        <v>2</v>
      </c>
    </row>
    <row r="19" spans="1:17" ht="16.5" customHeight="1">
      <c r="A19" s="64">
        <v>3</v>
      </c>
      <c r="B19" s="63" t="s">
        <v>32</v>
      </c>
      <c r="C19" s="65"/>
      <c r="D19" s="65"/>
      <c r="E19" s="66"/>
      <c r="F19" s="67">
        <v>7</v>
      </c>
      <c r="G19" s="68">
        <v>776</v>
      </c>
      <c r="H19" s="69"/>
      <c r="I19" s="68"/>
      <c r="J19" s="69">
        <v>685</v>
      </c>
      <c r="K19" s="70">
        <v>1</v>
      </c>
      <c r="L19" s="63" t="s">
        <v>33</v>
      </c>
      <c r="M19" s="65"/>
      <c r="N19" s="65"/>
      <c r="O19" s="65"/>
      <c r="P19" s="66"/>
      <c r="Q19" s="71">
        <v>3</v>
      </c>
    </row>
    <row r="20" spans="1:17" ht="16.5" customHeight="1">
      <c r="A20" s="64">
        <v>4</v>
      </c>
      <c r="B20" s="63" t="s">
        <v>34</v>
      </c>
      <c r="C20" s="65"/>
      <c r="D20" s="65"/>
      <c r="E20" s="66"/>
      <c r="F20" s="67">
        <v>5</v>
      </c>
      <c r="G20" s="68">
        <v>759</v>
      </c>
      <c r="H20" s="69"/>
      <c r="I20" s="68"/>
      <c r="J20" s="69">
        <v>742</v>
      </c>
      <c r="K20" s="70">
        <v>2</v>
      </c>
      <c r="L20" s="60" t="s">
        <v>35</v>
      </c>
      <c r="M20" s="65"/>
      <c r="N20" s="65"/>
      <c r="O20" s="65"/>
      <c r="P20" s="66"/>
      <c r="Q20" s="71">
        <v>4</v>
      </c>
    </row>
    <row r="21" spans="1:17" ht="16.5" customHeight="1">
      <c r="A21" s="64">
        <v>5</v>
      </c>
      <c r="B21" s="63" t="s">
        <v>36</v>
      </c>
      <c r="C21" s="65"/>
      <c r="D21" s="65"/>
      <c r="E21" s="66"/>
      <c r="F21" s="67">
        <v>6</v>
      </c>
      <c r="G21" s="68">
        <v>764</v>
      </c>
      <c r="H21" s="69"/>
      <c r="I21" s="68"/>
      <c r="J21" s="69">
        <v>749</v>
      </c>
      <c r="K21" s="70">
        <v>4</v>
      </c>
      <c r="L21" s="63" t="s">
        <v>37</v>
      </c>
      <c r="M21" s="65"/>
      <c r="N21" s="65"/>
      <c r="O21" s="65"/>
      <c r="P21" s="66"/>
      <c r="Q21" s="71">
        <v>5</v>
      </c>
    </row>
    <row r="22" spans="1:17" ht="16.5" customHeight="1">
      <c r="A22" s="64">
        <v>6</v>
      </c>
      <c r="B22" s="63" t="s">
        <v>38</v>
      </c>
      <c r="C22" s="65"/>
      <c r="D22" s="65"/>
      <c r="E22" s="66"/>
      <c r="F22" s="67">
        <v>8</v>
      </c>
      <c r="G22" s="68">
        <v>799</v>
      </c>
      <c r="H22" s="69"/>
      <c r="I22" s="68"/>
      <c r="J22" s="69">
        <v>746</v>
      </c>
      <c r="K22" s="70">
        <v>3</v>
      </c>
      <c r="L22" s="60" t="s">
        <v>53</v>
      </c>
      <c r="M22" s="65"/>
      <c r="N22" s="65"/>
      <c r="O22" s="65"/>
      <c r="P22" s="66"/>
      <c r="Q22" s="72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SUM(G17:H22)</f>
        <v>4741</v>
      </c>
      <c r="H23" s="53"/>
      <c r="I23" s="52">
        <f>SUM(I17:J22)</f>
        <v>4541</v>
      </c>
      <c r="J23" s="53">
        <f>SUM(J17:J22)</f>
        <v>4541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200</v>
      </c>
      <c r="B25" s="36">
        <f>IF(G23=0,0,AVERAGE(G17:H22))</f>
        <v>790.1666666666666</v>
      </c>
      <c r="F25" s="5" t="s">
        <v>41</v>
      </c>
      <c r="G25" s="41">
        <f>SUM(F17:F22)</f>
        <v>48</v>
      </c>
      <c r="H25" s="42"/>
      <c r="I25" s="42"/>
      <c r="J25" s="41">
        <f>SUM(K17:K22)</f>
        <v>30</v>
      </c>
      <c r="K25" s="4" t="s">
        <v>42</v>
      </c>
      <c r="L25" s="4"/>
      <c r="P25" s="35">
        <f>IF(I23=0,0,AVERAGE(I17:J22))</f>
        <v>756.8333333333334</v>
      </c>
      <c r="Q25" s="34">
        <f>I23-G23</f>
        <v>-200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3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50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40</v>
      </c>
      <c r="Q4" s="10"/>
    </row>
    <row r="5" ht="3" customHeight="1">
      <c r="M5" s="11"/>
    </row>
    <row r="6" spans="1:17" ht="15">
      <c r="A6" s="4" t="s">
        <v>84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10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145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72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73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74</v>
      </c>
      <c r="L14" s="44"/>
      <c r="M14" s="44"/>
      <c r="N14" s="27"/>
      <c r="O14" s="29" t="s">
        <v>19</v>
      </c>
      <c r="P14" s="57"/>
      <c r="Q14" s="49" t="s">
        <v>75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52</v>
      </c>
      <c r="C17" s="65"/>
      <c r="D17" s="65"/>
      <c r="E17" s="66"/>
      <c r="F17" s="67">
        <v>9</v>
      </c>
      <c r="G17" s="68">
        <v>767</v>
      </c>
      <c r="H17" s="69"/>
      <c r="I17" s="68"/>
      <c r="J17" s="69">
        <v>747</v>
      </c>
      <c r="K17" s="70">
        <v>6</v>
      </c>
      <c r="L17" s="63" t="s">
        <v>76</v>
      </c>
      <c r="M17" s="65"/>
      <c r="N17" s="65"/>
      <c r="O17" s="65"/>
      <c r="P17" s="66"/>
      <c r="Q17" s="71">
        <v>1</v>
      </c>
    </row>
    <row r="18" spans="1:17" ht="16.5" customHeight="1">
      <c r="A18" s="64">
        <v>2</v>
      </c>
      <c r="B18" s="63" t="s">
        <v>31</v>
      </c>
      <c r="C18" s="65"/>
      <c r="D18" s="65"/>
      <c r="E18" s="66"/>
      <c r="F18" s="67">
        <v>10</v>
      </c>
      <c r="G18" s="68">
        <v>770</v>
      </c>
      <c r="H18" s="69"/>
      <c r="I18" s="68"/>
      <c r="J18" s="69">
        <v>712</v>
      </c>
      <c r="K18" s="70">
        <v>4</v>
      </c>
      <c r="L18" s="63" t="s">
        <v>77</v>
      </c>
      <c r="M18" s="65"/>
      <c r="N18" s="65"/>
      <c r="O18" s="65"/>
      <c r="P18" s="66"/>
      <c r="Q18" s="71">
        <v>2</v>
      </c>
    </row>
    <row r="19" spans="1:17" ht="16.5" customHeight="1">
      <c r="A19" s="64">
        <v>17</v>
      </c>
      <c r="B19" s="63" t="s">
        <v>64</v>
      </c>
      <c r="C19" s="65"/>
      <c r="D19" s="65"/>
      <c r="E19" s="66"/>
      <c r="F19" s="67">
        <v>12</v>
      </c>
      <c r="G19" s="68">
        <v>785</v>
      </c>
      <c r="H19" s="69"/>
      <c r="I19" s="68"/>
      <c r="J19" s="69">
        <v>701</v>
      </c>
      <c r="K19" s="70">
        <v>3</v>
      </c>
      <c r="L19" s="63" t="s">
        <v>78</v>
      </c>
      <c r="M19" s="65"/>
      <c r="N19" s="65"/>
      <c r="O19" s="65"/>
      <c r="P19" s="66"/>
      <c r="Q19" s="71">
        <v>3</v>
      </c>
    </row>
    <row r="20" spans="1:17" ht="16.5" customHeight="1">
      <c r="A20" s="64">
        <v>20</v>
      </c>
      <c r="B20" s="63" t="s">
        <v>80</v>
      </c>
      <c r="C20" s="65"/>
      <c r="D20" s="65"/>
      <c r="E20" s="66"/>
      <c r="F20" s="67">
        <v>11</v>
      </c>
      <c r="G20" s="68">
        <v>780</v>
      </c>
      <c r="H20" s="69"/>
      <c r="I20" s="68"/>
      <c r="J20" s="69">
        <v>670</v>
      </c>
      <c r="K20" s="70">
        <v>1</v>
      </c>
      <c r="L20" s="63" t="s">
        <v>79</v>
      </c>
      <c r="M20" s="65"/>
      <c r="N20" s="65"/>
      <c r="O20" s="65"/>
      <c r="P20" s="66"/>
      <c r="Q20" s="71">
        <v>4</v>
      </c>
    </row>
    <row r="21" spans="1:17" ht="16.5" customHeight="1">
      <c r="A21" s="64">
        <v>6</v>
      </c>
      <c r="B21" s="60" t="s">
        <v>53</v>
      </c>
      <c r="C21" s="65"/>
      <c r="D21" s="65"/>
      <c r="E21" s="66"/>
      <c r="F21" s="67">
        <v>5</v>
      </c>
      <c r="G21" s="68">
        <v>736</v>
      </c>
      <c r="H21" s="69"/>
      <c r="I21" s="68"/>
      <c r="J21" s="69">
        <v>691</v>
      </c>
      <c r="K21" s="70">
        <v>2</v>
      </c>
      <c r="L21" s="63" t="s">
        <v>81</v>
      </c>
      <c r="M21" s="65"/>
      <c r="N21" s="65"/>
      <c r="O21" s="65"/>
      <c r="P21" s="66"/>
      <c r="Q21" s="71">
        <v>5</v>
      </c>
    </row>
    <row r="22" spans="1:17" ht="16.5" customHeight="1">
      <c r="A22" s="64">
        <v>5</v>
      </c>
      <c r="B22" s="63" t="s">
        <v>37</v>
      </c>
      <c r="C22" s="65"/>
      <c r="D22" s="65"/>
      <c r="E22" s="66"/>
      <c r="F22" s="67">
        <v>7</v>
      </c>
      <c r="G22" s="68">
        <v>752</v>
      </c>
      <c r="H22" s="69"/>
      <c r="I22" s="68"/>
      <c r="J22" s="69">
        <v>763</v>
      </c>
      <c r="K22" s="70">
        <v>8</v>
      </c>
      <c r="L22" s="63" t="s">
        <v>82</v>
      </c>
      <c r="M22" s="65"/>
      <c r="N22" s="65"/>
      <c r="O22" s="65"/>
      <c r="P22" s="66"/>
      <c r="Q22" s="71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4590</v>
      </c>
      <c r="H23" s="53"/>
      <c r="I23" s="52">
        <f>SUM(I17:J22)</f>
        <v>4284</v>
      </c>
      <c r="J23" s="53">
        <f>SUM(J17:J22)</f>
        <v>4284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306</v>
      </c>
      <c r="B25" s="36">
        <f>IF(G23=0,0,AVERAGE(G17:H22))</f>
        <v>765</v>
      </c>
      <c r="F25" s="5" t="s">
        <v>41</v>
      </c>
      <c r="G25" s="41">
        <f>SUM(F17:F22)</f>
        <v>54</v>
      </c>
      <c r="H25" s="42"/>
      <c r="I25" s="42"/>
      <c r="J25" s="41">
        <f>SUM(K17:K22)</f>
        <v>24</v>
      </c>
      <c r="K25" s="4" t="s">
        <v>42</v>
      </c>
      <c r="L25" s="4"/>
      <c r="P25" s="35">
        <f>IF(I23=0,0,AVERAGE(I17:J22))</f>
        <v>714</v>
      </c>
      <c r="Q25" s="34">
        <f>I23-G23</f>
        <v>-306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146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42</v>
      </c>
      <c r="Q4" s="10"/>
    </row>
    <row r="5" ht="3" customHeight="1">
      <c r="M5" s="11"/>
    </row>
    <row r="6" spans="1:17" ht="15">
      <c r="A6" s="4" t="s">
        <v>84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145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87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88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89</v>
      </c>
      <c r="L14" s="44"/>
      <c r="M14" s="44"/>
      <c r="N14" s="27"/>
      <c r="O14" s="29" t="s">
        <v>19</v>
      </c>
      <c r="P14" s="57"/>
      <c r="Q14" s="49" t="s">
        <v>90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>
        <v>1</v>
      </c>
      <c r="B17" s="63" t="s">
        <v>52</v>
      </c>
      <c r="C17" s="65"/>
      <c r="D17" s="65"/>
      <c r="E17" s="66"/>
      <c r="F17" s="67">
        <v>5</v>
      </c>
      <c r="G17" s="68">
        <v>766</v>
      </c>
      <c r="H17" s="69"/>
      <c r="I17" s="68"/>
      <c r="J17" s="69">
        <v>747</v>
      </c>
      <c r="K17" s="70">
        <v>4</v>
      </c>
      <c r="L17" s="63" t="s">
        <v>147</v>
      </c>
      <c r="M17" s="65"/>
      <c r="N17" s="65"/>
      <c r="O17" s="65"/>
      <c r="P17" s="66"/>
      <c r="Q17" s="71">
        <v>7</v>
      </c>
    </row>
    <row r="18" spans="1:17" ht="16.5" customHeight="1">
      <c r="A18" s="71">
        <v>2</v>
      </c>
      <c r="B18" s="63" t="s">
        <v>31</v>
      </c>
      <c r="C18" s="65"/>
      <c r="D18" s="65"/>
      <c r="E18" s="66"/>
      <c r="F18" s="67">
        <v>7</v>
      </c>
      <c r="G18" s="68">
        <v>768</v>
      </c>
      <c r="H18" s="69"/>
      <c r="I18" s="68"/>
      <c r="J18" s="69">
        <v>779</v>
      </c>
      <c r="K18" s="70">
        <v>9</v>
      </c>
      <c r="L18" s="63" t="s">
        <v>93</v>
      </c>
      <c r="M18" s="65"/>
      <c r="N18" s="65"/>
      <c r="O18" s="65"/>
      <c r="P18" s="66"/>
      <c r="Q18" s="71">
        <v>8</v>
      </c>
    </row>
    <row r="19" spans="1:17" ht="16.5" customHeight="1">
      <c r="A19" s="71">
        <v>17</v>
      </c>
      <c r="B19" s="63" t="s">
        <v>64</v>
      </c>
      <c r="C19" s="65"/>
      <c r="D19" s="65"/>
      <c r="E19" s="66"/>
      <c r="F19" s="67">
        <v>12</v>
      </c>
      <c r="G19" s="68">
        <v>810</v>
      </c>
      <c r="H19" s="69"/>
      <c r="I19" s="68"/>
      <c r="J19" s="69">
        <v>741</v>
      </c>
      <c r="K19" s="70">
        <v>3</v>
      </c>
      <c r="L19" s="63" t="s">
        <v>94</v>
      </c>
      <c r="M19" s="65"/>
      <c r="N19" s="65"/>
      <c r="O19" s="65"/>
      <c r="P19" s="66"/>
      <c r="Q19" s="71">
        <v>10</v>
      </c>
    </row>
    <row r="20" spans="1:17" ht="16.5" customHeight="1">
      <c r="A20" s="71">
        <v>20</v>
      </c>
      <c r="B20" s="63" t="s">
        <v>80</v>
      </c>
      <c r="C20" s="65"/>
      <c r="D20" s="65"/>
      <c r="E20" s="66"/>
      <c r="F20" s="67">
        <v>8</v>
      </c>
      <c r="G20" s="68">
        <v>779</v>
      </c>
      <c r="H20" s="69"/>
      <c r="I20" s="68"/>
      <c r="J20" s="69">
        <v>767</v>
      </c>
      <c r="K20" s="70">
        <v>6</v>
      </c>
      <c r="L20" s="63" t="s">
        <v>95</v>
      </c>
      <c r="M20" s="65"/>
      <c r="N20" s="65"/>
      <c r="O20" s="65"/>
      <c r="P20" s="66"/>
      <c r="Q20" s="71">
        <v>11</v>
      </c>
    </row>
    <row r="21" spans="1:17" ht="16.5" customHeight="1">
      <c r="A21" s="71">
        <v>6</v>
      </c>
      <c r="B21" s="60" t="s">
        <v>53</v>
      </c>
      <c r="C21" s="65"/>
      <c r="D21" s="65"/>
      <c r="E21" s="66"/>
      <c r="F21" s="67">
        <v>11</v>
      </c>
      <c r="G21" s="68">
        <v>797</v>
      </c>
      <c r="H21" s="69"/>
      <c r="I21" s="68"/>
      <c r="J21" s="69">
        <v>714</v>
      </c>
      <c r="K21" s="70">
        <v>1</v>
      </c>
      <c r="L21" s="63" t="s">
        <v>148</v>
      </c>
      <c r="M21" s="65"/>
      <c r="N21" s="65"/>
      <c r="O21" s="65"/>
      <c r="P21" s="66"/>
      <c r="Q21" s="71">
        <v>18</v>
      </c>
    </row>
    <row r="22" spans="1:17" ht="16.5" customHeight="1">
      <c r="A22" s="71">
        <v>5</v>
      </c>
      <c r="B22" s="63" t="s">
        <v>37</v>
      </c>
      <c r="C22" s="65"/>
      <c r="D22" s="65"/>
      <c r="E22" s="66"/>
      <c r="F22" s="67">
        <v>10</v>
      </c>
      <c r="G22" s="68">
        <v>791</v>
      </c>
      <c r="H22" s="69"/>
      <c r="I22" s="68"/>
      <c r="J22" s="69">
        <v>739</v>
      </c>
      <c r="K22" s="70">
        <v>2</v>
      </c>
      <c r="L22" s="63" t="s">
        <v>149</v>
      </c>
      <c r="M22" s="65"/>
      <c r="N22" s="65"/>
      <c r="O22" s="65"/>
      <c r="P22" s="66"/>
      <c r="Q22" s="71">
        <v>9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4711</v>
      </c>
      <c r="H23" s="53"/>
      <c r="I23" s="52">
        <f>SUM(I17:J22)</f>
        <v>4487</v>
      </c>
      <c r="J23" s="53">
        <f>SUM(J17:J22)</f>
        <v>4487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224</v>
      </c>
      <c r="B25" s="36">
        <f>IF(G23=0,0,AVERAGE(G17:H22))</f>
        <v>785.1666666666666</v>
      </c>
      <c r="F25" s="5" t="s">
        <v>41</v>
      </c>
      <c r="G25" s="41">
        <f>SUM(F17:F22)</f>
        <v>53</v>
      </c>
      <c r="H25" s="42"/>
      <c r="I25" s="42"/>
      <c r="J25" s="41">
        <f>SUM(K17:K22)</f>
        <v>25</v>
      </c>
      <c r="K25" s="4" t="s">
        <v>42</v>
      </c>
      <c r="L25" s="4"/>
      <c r="P25" s="35">
        <f>IF(I23=0,0,AVERAGE(I17:J22))</f>
        <v>747.8333333333334</v>
      </c>
      <c r="Q25" s="34">
        <f>I23-G23</f>
        <v>-224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150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47</v>
      </c>
      <c r="Q4" s="10"/>
    </row>
    <row r="5" ht="3" customHeight="1">
      <c r="M5" s="11"/>
    </row>
    <row r="6" spans="1:17" ht="15">
      <c r="A6" s="4" t="s">
        <v>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151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152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99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100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101</v>
      </c>
      <c r="C14" s="44"/>
      <c r="D14" s="44"/>
      <c r="E14" s="29" t="s">
        <v>19</v>
      </c>
      <c r="F14" s="57"/>
      <c r="G14" s="49" t="s">
        <v>102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11</v>
      </c>
      <c r="B17" s="63" t="s">
        <v>153</v>
      </c>
      <c r="C17" s="65"/>
      <c r="D17" s="65"/>
      <c r="E17" s="66"/>
      <c r="F17" s="67">
        <v>9</v>
      </c>
      <c r="G17" s="68">
        <v>814</v>
      </c>
      <c r="H17" s="69"/>
      <c r="I17" s="68"/>
      <c r="J17" s="69">
        <v>806</v>
      </c>
      <c r="K17" s="70">
        <v>7</v>
      </c>
      <c r="L17" s="63" t="s">
        <v>52</v>
      </c>
      <c r="M17" s="65"/>
      <c r="N17" s="65"/>
      <c r="O17" s="65"/>
      <c r="P17" s="66"/>
      <c r="Q17" s="64">
        <v>1</v>
      </c>
    </row>
    <row r="18" spans="1:17" ht="16.5" customHeight="1">
      <c r="A18" s="64">
        <v>18</v>
      </c>
      <c r="B18" s="63" t="s">
        <v>154</v>
      </c>
      <c r="C18" s="65"/>
      <c r="D18" s="65"/>
      <c r="E18" s="66"/>
      <c r="F18" s="67">
        <v>4</v>
      </c>
      <c r="G18" s="68">
        <v>774</v>
      </c>
      <c r="H18" s="69"/>
      <c r="I18" s="68"/>
      <c r="J18" s="69">
        <v>802</v>
      </c>
      <c r="K18" s="70">
        <v>5</v>
      </c>
      <c r="L18" s="63" t="s">
        <v>31</v>
      </c>
      <c r="M18" s="65"/>
      <c r="N18" s="65"/>
      <c r="O18" s="65"/>
      <c r="P18" s="66"/>
      <c r="Q18" s="64">
        <v>2</v>
      </c>
    </row>
    <row r="19" spans="1:17" ht="16.5" customHeight="1">
      <c r="A19" s="64">
        <v>7</v>
      </c>
      <c r="B19" s="63" t="s">
        <v>105</v>
      </c>
      <c r="C19" s="65"/>
      <c r="D19" s="65"/>
      <c r="E19" s="66"/>
      <c r="F19" s="67">
        <v>2</v>
      </c>
      <c r="G19" s="68">
        <v>761</v>
      </c>
      <c r="H19" s="69"/>
      <c r="I19" s="68"/>
      <c r="J19" s="69">
        <v>821</v>
      </c>
      <c r="K19" s="70">
        <v>10</v>
      </c>
      <c r="L19" s="63" t="s">
        <v>64</v>
      </c>
      <c r="M19" s="65"/>
      <c r="N19" s="65"/>
      <c r="O19" s="65"/>
      <c r="P19" s="66"/>
      <c r="Q19" s="64">
        <v>17</v>
      </c>
    </row>
    <row r="20" spans="1:17" ht="16.5" customHeight="1">
      <c r="A20" s="64">
        <v>10</v>
      </c>
      <c r="B20" s="60" t="s">
        <v>106</v>
      </c>
      <c r="C20" s="65"/>
      <c r="D20" s="65"/>
      <c r="E20" s="66"/>
      <c r="F20" s="67">
        <v>12</v>
      </c>
      <c r="G20" s="68">
        <v>856</v>
      </c>
      <c r="H20" s="69"/>
      <c r="I20" s="68"/>
      <c r="J20" s="69">
        <v>776</v>
      </c>
      <c r="K20" s="70">
        <v>5</v>
      </c>
      <c r="L20" s="63" t="s">
        <v>80</v>
      </c>
      <c r="M20" s="65"/>
      <c r="N20" s="65"/>
      <c r="O20" s="65"/>
      <c r="P20" s="66"/>
      <c r="Q20" s="64">
        <v>20</v>
      </c>
    </row>
    <row r="21" spans="1:17" ht="16.5" customHeight="1">
      <c r="A21" s="64">
        <v>8</v>
      </c>
      <c r="B21" s="63" t="s">
        <v>107</v>
      </c>
      <c r="C21" s="65"/>
      <c r="D21" s="65"/>
      <c r="E21" s="66"/>
      <c r="F21" s="67">
        <v>3</v>
      </c>
      <c r="G21" s="68">
        <v>766</v>
      </c>
      <c r="H21" s="69"/>
      <c r="I21" s="68"/>
      <c r="J21" s="69">
        <v>744</v>
      </c>
      <c r="K21" s="70">
        <v>1</v>
      </c>
      <c r="L21" s="63" t="s">
        <v>37</v>
      </c>
      <c r="M21" s="65"/>
      <c r="N21" s="65"/>
      <c r="O21" s="65"/>
      <c r="P21" s="66"/>
      <c r="Q21" s="64">
        <v>5</v>
      </c>
    </row>
    <row r="22" spans="1:17" ht="16.5" customHeight="1">
      <c r="A22" s="64">
        <v>19</v>
      </c>
      <c r="B22" s="63" t="s">
        <v>108</v>
      </c>
      <c r="C22" s="65"/>
      <c r="D22" s="65"/>
      <c r="E22" s="66"/>
      <c r="F22" s="67">
        <v>8</v>
      </c>
      <c r="G22" s="68">
        <v>812</v>
      </c>
      <c r="H22" s="69"/>
      <c r="I22" s="68"/>
      <c r="J22" s="69">
        <v>838</v>
      </c>
      <c r="K22" s="70">
        <v>11</v>
      </c>
      <c r="L22" s="63" t="s">
        <v>53</v>
      </c>
      <c r="M22" s="65"/>
      <c r="N22" s="65"/>
      <c r="O22" s="65"/>
      <c r="P22" s="66"/>
      <c r="Q22" s="64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4783</v>
      </c>
      <c r="H23" s="53"/>
      <c r="I23" s="52">
        <f>SUM(I17:J22)</f>
        <v>4787</v>
      </c>
      <c r="J23" s="53">
        <f>SUM(J17:J22)</f>
        <v>4787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-4</v>
      </c>
      <c r="B25" s="36">
        <f>IF(G23=0,0,AVERAGE(G17:H22))</f>
        <v>797.1666666666666</v>
      </c>
      <c r="F25" s="5" t="s">
        <v>41</v>
      </c>
      <c r="G25" s="41">
        <f>SUM(F17:F22)</f>
        <v>38</v>
      </c>
      <c r="H25" s="42"/>
      <c r="I25" s="42"/>
      <c r="J25" s="41">
        <f>SUM(K17:K22)</f>
        <v>39</v>
      </c>
      <c r="K25" s="4" t="s">
        <v>42</v>
      </c>
      <c r="L25" s="4"/>
      <c r="P25" s="35">
        <f>IF(I23=0,0,AVERAGE(I17:J22))</f>
        <v>797.8333333333334</v>
      </c>
      <c r="Q25" s="34">
        <f>I23-G23</f>
        <v>4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0</v>
      </c>
      <c r="H27" s="42"/>
      <c r="I27" s="42"/>
      <c r="J27" s="41">
        <v>3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155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49</v>
      </c>
      <c r="Q4" s="10"/>
    </row>
    <row r="5" ht="3" customHeight="1">
      <c r="M5" s="11"/>
    </row>
    <row r="6" spans="1:17" ht="15">
      <c r="A6" s="4" t="s">
        <v>84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156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112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113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/>
      <c r="L14" s="44"/>
      <c r="M14" s="49" t="s">
        <v>114</v>
      </c>
      <c r="N14" s="27"/>
      <c r="O14" s="29" t="s">
        <v>19</v>
      </c>
      <c r="P14" s="57"/>
      <c r="Q14" s="49" t="s">
        <v>115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>
        <v>1</v>
      </c>
      <c r="B17" s="63" t="s">
        <v>52</v>
      </c>
      <c r="C17" s="65"/>
      <c r="D17" s="65"/>
      <c r="E17" s="66"/>
      <c r="F17" s="67">
        <v>10</v>
      </c>
      <c r="G17" s="68">
        <v>811</v>
      </c>
      <c r="H17" s="69"/>
      <c r="I17" s="68"/>
      <c r="J17" s="69">
        <v>786</v>
      </c>
      <c r="K17" s="70">
        <v>6</v>
      </c>
      <c r="L17" s="63" t="s">
        <v>116</v>
      </c>
      <c r="M17" s="65"/>
      <c r="N17" s="65"/>
      <c r="O17" s="65"/>
      <c r="P17" s="66"/>
      <c r="Q17" s="71">
        <v>2</v>
      </c>
    </row>
    <row r="18" spans="1:17" ht="16.5" customHeight="1">
      <c r="A18" s="71">
        <v>6</v>
      </c>
      <c r="B18" s="60" t="s">
        <v>53</v>
      </c>
      <c r="C18" s="65"/>
      <c r="D18" s="65"/>
      <c r="E18" s="66"/>
      <c r="F18" s="67">
        <v>9</v>
      </c>
      <c r="G18" s="68">
        <v>806</v>
      </c>
      <c r="H18" s="69"/>
      <c r="I18" s="68"/>
      <c r="J18" s="69">
        <v>740</v>
      </c>
      <c r="K18" s="70">
        <v>1</v>
      </c>
      <c r="L18" s="63" t="s">
        <v>157</v>
      </c>
      <c r="M18" s="65"/>
      <c r="N18" s="65"/>
      <c r="O18" s="65"/>
      <c r="P18" s="66"/>
      <c r="Q18" s="71">
        <v>4</v>
      </c>
    </row>
    <row r="19" spans="1:17" ht="16.5" customHeight="1">
      <c r="A19" s="71">
        <v>17</v>
      </c>
      <c r="B19" s="63" t="s">
        <v>64</v>
      </c>
      <c r="C19" s="65"/>
      <c r="D19" s="65"/>
      <c r="E19" s="66"/>
      <c r="F19" s="67">
        <v>12</v>
      </c>
      <c r="G19" s="68">
        <v>834</v>
      </c>
      <c r="H19" s="69"/>
      <c r="I19" s="68"/>
      <c r="J19" s="69">
        <v>749</v>
      </c>
      <c r="K19" s="70">
        <v>3</v>
      </c>
      <c r="L19" s="63" t="s">
        <v>158</v>
      </c>
      <c r="M19" s="65"/>
      <c r="N19" s="65"/>
      <c r="O19" s="65"/>
      <c r="P19" s="66"/>
      <c r="Q19" s="71">
        <v>1</v>
      </c>
    </row>
    <row r="20" spans="1:17" ht="16.5" customHeight="1">
      <c r="A20" s="71">
        <v>20</v>
      </c>
      <c r="B20" s="63" t="s">
        <v>80</v>
      </c>
      <c r="C20" s="65"/>
      <c r="D20" s="65"/>
      <c r="E20" s="66"/>
      <c r="F20" s="67">
        <v>2</v>
      </c>
      <c r="G20" s="68">
        <v>743</v>
      </c>
      <c r="H20" s="69"/>
      <c r="I20" s="68"/>
      <c r="J20" s="69">
        <v>789</v>
      </c>
      <c r="K20" s="70">
        <v>7</v>
      </c>
      <c r="L20" s="63" t="s">
        <v>119</v>
      </c>
      <c r="M20" s="65"/>
      <c r="N20" s="65"/>
      <c r="O20" s="65"/>
      <c r="P20" s="66"/>
      <c r="Q20" s="71">
        <v>5</v>
      </c>
    </row>
    <row r="21" spans="1:17" ht="16.5" customHeight="1">
      <c r="A21" s="71">
        <v>2</v>
      </c>
      <c r="B21" s="63" t="s">
        <v>31</v>
      </c>
      <c r="C21" s="65"/>
      <c r="D21" s="65"/>
      <c r="E21" s="66"/>
      <c r="F21" s="67">
        <v>11</v>
      </c>
      <c r="G21" s="68">
        <v>830</v>
      </c>
      <c r="H21" s="69"/>
      <c r="I21" s="68"/>
      <c r="J21" s="69">
        <v>759</v>
      </c>
      <c r="K21" s="70">
        <v>4</v>
      </c>
      <c r="L21" s="63" t="s">
        <v>120</v>
      </c>
      <c r="M21" s="65"/>
      <c r="N21" s="65"/>
      <c r="O21" s="65"/>
      <c r="P21" s="66"/>
      <c r="Q21" s="71">
        <v>3</v>
      </c>
    </row>
    <row r="22" spans="1:17" ht="16.5" customHeight="1">
      <c r="A22" s="71">
        <v>5</v>
      </c>
      <c r="B22" s="63" t="s">
        <v>37</v>
      </c>
      <c r="C22" s="65"/>
      <c r="D22" s="65"/>
      <c r="E22" s="66"/>
      <c r="F22" s="67">
        <v>5</v>
      </c>
      <c r="G22" s="68">
        <v>786</v>
      </c>
      <c r="H22" s="69"/>
      <c r="I22" s="68"/>
      <c r="J22" s="69">
        <v>792</v>
      </c>
      <c r="K22" s="70">
        <v>8</v>
      </c>
      <c r="L22" s="63" t="s">
        <v>121</v>
      </c>
      <c r="M22" s="65"/>
      <c r="N22" s="65"/>
      <c r="O22" s="65"/>
      <c r="P22" s="66"/>
      <c r="Q22" s="71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4810</v>
      </c>
      <c r="H23" s="53"/>
      <c r="I23" s="52">
        <f>SUM(I17:J22)</f>
        <v>4615</v>
      </c>
      <c r="J23" s="53">
        <f>SUM(J17:J22)</f>
        <v>4615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195</v>
      </c>
      <c r="B25" s="36">
        <f>IF(G23=0,0,AVERAGE(G17:H22))</f>
        <v>801.6666666666666</v>
      </c>
      <c r="F25" s="5" t="s">
        <v>41</v>
      </c>
      <c r="G25" s="41">
        <f>SUM(F17:F22)</f>
        <v>49</v>
      </c>
      <c r="H25" s="42"/>
      <c r="I25" s="42"/>
      <c r="J25" s="41">
        <f>SUM(K17:K22)</f>
        <v>29</v>
      </c>
      <c r="K25" s="4" t="s">
        <v>42</v>
      </c>
      <c r="L25" s="4"/>
      <c r="P25" s="35">
        <f>IF(I23=0,0,AVERAGE(I17:J22))</f>
        <v>769.1666666666666</v>
      </c>
      <c r="Q25" s="34">
        <f>I23-G23</f>
        <v>-195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159</v>
      </c>
      <c r="P30" s="50"/>
      <c r="Q30" s="50"/>
    </row>
  </sheetData>
  <conditionalFormatting sqref="G17:J22">
    <cfRule type="cellIs" priority="1" dxfId="0" operator="lessThan" stopIfTrue="1">
      <formula>750</formula>
    </cfRule>
    <cfRule type="cellIs" priority="2" dxfId="1" operator="between" stopIfTrue="1">
      <formula>750</formula>
      <formula>799</formula>
    </cfRule>
    <cfRule type="cellIs" priority="3" dxfId="2" operator="greaterThan" stopIfTrue="1">
      <formula>799</formula>
    </cfRule>
  </conditionalFormatting>
  <printOptions/>
  <pageMargins left="0.75" right="0.25" top="0.24" bottom="1" header="0.17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54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160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161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124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125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126</v>
      </c>
      <c r="C14" s="44"/>
      <c r="D14" s="44"/>
      <c r="E14" s="29" t="s">
        <v>19</v>
      </c>
      <c r="F14" s="57"/>
      <c r="G14" s="49" t="s">
        <v>127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>
        <v>12</v>
      </c>
      <c r="B17" s="63" t="s">
        <v>162</v>
      </c>
      <c r="C17" s="65"/>
      <c r="D17" s="65"/>
      <c r="E17" s="66"/>
      <c r="F17" s="67">
        <v>4</v>
      </c>
      <c r="G17" s="68">
        <v>740</v>
      </c>
      <c r="H17" s="69"/>
      <c r="I17" s="68"/>
      <c r="J17" s="69">
        <v>783</v>
      </c>
      <c r="K17" s="70">
        <v>11</v>
      </c>
      <c r="L17" s="63" t="s">
        <v>52</v>
      </c>
      <c r="M17" s="65"/>
      <c r="N17" s="65"/>
      <c r="O17" s="65"/>
      <c r="P17" s="66"/>
      <c r="Q17" s="64">
        <v>1</v>
      </c>
    </row>
    <row r="18" spans="1:17" ht="16.5" customHeight="1">
      <c r="A18" s="71">
        <v>15</v>
      </c>
      <c r="B18" s="63" t="s">
        <v>163</v>
      </c>
      <c r="C18" s="65"/>
      <c r="D18" s="65"/>
      <c r="E18" s="66"/>
      <c r="F18" s="67">
        <v>7</v>
      </c>
      <c r="G18" s="68">
        <v>757</v>
      </c>
      <c r="H18" s="69"/>
      <c r="I18" s="68"/>
      <c r="J18" s="69">
        <v>802</v>
      </c>
      <c r="K18" s="70">
        <v>12</v>
      </c>
      <c r="L18" s="63" t="s">
        <v>31</v>
      </c>
      <c r="M18" s="65"/>
      <c r="N18" s="65"/>
      <c r="O18" s="65"/>
      <c r="P18" s="66"/>
      <c r="Q18" s="64">
        <v>2</v>
      </c>
    </row>
    <row r="19" spans="1:17" ht="16.5" customHeight="1">
      <c r="A19" s="71">
        <v>14</v>
      </c>
      <c r="B19" s="63" t="s">
        <v>130</v>
      </c>
      <c r="C19" s="65"/>
      <c r="D19" s="65"/>
      <c r="E19" s="66"/>
      <c r="F19" s="67">
        <v>5</v>
      </c>
      <c r="G19" s="68">
        <v>741</v>
      </c>
      <c r="H19" s="69"/>
      <c r="I19" s="68"/>
      <c r="J19" s="69">
        <v>735</v>
      </c>
      <c r="K19" s="70">
        <v>2</v>
      </c>
      <c r="L19" s="63" t="s">
        <v>64</v>
      </c>
      <c r="M19" s="65"/>
      <c r="N19" s="65"/>
      <c r="O19" s="65"/>
      <c r="P19" s="66"/>
      <c r="Q19" s="64">
        <v>17</v>
      </c>
    </row>
    <row r="20" spans="1:17" ht="16.5" customHeight="1">
      <c r="A20" s="71">
        <v>31</v>
      </c>
      <c r="B20" s="60" t="s">
        <v>131</v>
      </c>
      <c r="C20" s="65"/>
      <c r="D20" s="65"/>
      <c r="E20" s="66"/>
      <c r="F20" s="67">
        <v>10</v>
      </c>
      <c r="G20" s="68">
        <v>773</v>
      </c>
      <c r="H20" s="69"/>
      <c r="I20" s="68"/>
      <c r="J20" s="69">
        <v>712</v>
      </c>
      <c r="K20" s="70">
        <v>1</v>
      </c>
      <c r="L20" s="63" t="s">
        <v>80</v>
      </c>
      <c r="M20" s="65"/>
      <c r="N20" s="65"/>
      <c r="O20" s="65"/>
      <c r="P20" s="66"/>
      <c r="Q20" s="64">
        <v>20</v>
      </c>
    </row>
    <row r="21" spans="1:17" ht="16.5" customHeight="1">
      <c r="A21" s="71">
        <v>19</v>
      </c>
      <c r="B21" s="63" t="s">
        <v>164</v>
      </c>
      <c r="C21" s="65"/>
      <c r="D21" s="65"/>
      <c r="E21" s="66"/>
      <c r="F21" s="67">
        <v>3</v>
      </c>
      <c r="G21" s="68">
        <v>739</v>
      </c>
      <c r="H21" s="69"/>
      <c r="I21" s="68"/>
      <c r="J21" s="69">
        <v>769</v>
      </c>
      <c r="K21" s="70">
        <v>9</v>
      </c>
      <c r="L21" s="63" t="s">
        <v>37</v>
      </c>
      <c r="M21" s="65"/>
      <c r="N21" s="65"/>
      <c r="O21" s="65"/>
      <c r="P21" s="66"/>
      <c r="Q21" s="64">
        <v>5</v>
      </c>
    </row>
    <row r="22" spans="1:17" ht="16.5" customHeight="1">
      <c r="A22" s="72">
        <v>17</v>
      </c>
      <c r="B22" s="63" t="s">
        <v>165</v>
      </c>
      <c r="C22" s="65"/>
      <c r="D22" s="65"/>
      <c r="E22" s="66"/>
      <c r="F22" s="67">
        <v>8</v>
      </c>
      <c r="G22" s="68">
        <v>763</v>
      </c>
      <c r="H22" s="69"/>
      <c r="I22" s="68"/>
      <c r="J22" s="69">
        <v>743</v>
      </c>
      <c r="K22" s="70">
        <v>6</v>
      </c>
      <c r="L22" s="63" t="s">
        <v>53</v>
      </c>
      <c r="M22" s="65"/>
      <c r="N22" s="65"/>
      <c r="O22" s="65"/>
      <c r="P22" s="66"/>
      <c r="Q22" s="64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4513</v>
      </c>
      <c r="H23" s="53"/>
      <c r="I23" s="52">
        <f>SUM(I17:J22)</f>
        <v>4544</v>
      </c>
      <c r="J23" s="53">
        <f>SUM(J17:J22)</f>
        <v>4544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-31</v>
      </c>
      <c r="B25" s="36">
        <f>IF(G23=0,0,AVERAGE(G17:H22))</f>
        <v>752.1666666666666</v>
      </c>
      <c r="F25" s="5" t="s">
        <v>41</v>
      </c>
      <c r="G25" s="41">
        <f>SUM(F17:F22)</f>
        <v>37</v>
      </c>
      <c r="H25" s="42"/>
      <c r="I25" s="42"/>
      <c r="J25" s="41">
        <f>SUM(K17:K22)</f>
        <v>41</v>
      </c>
      <c r="K25" s="4" t="s">
        <v>42</v>
      </c>
      <c r="L25" s="4"/>
      <c r="P25" s="35">
        <f>IF(I23=0,0,AVERAGE(I17:J22))</f>
        <v>757.3333333333334</v>
      </c>
      <c r="Q25" s="34">
        <f>I23-G23</f>
        <v>31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0</v>
      </c>
      <c r="H27" s="42"/>
      <c r="I27" s="42"/>
      <c r="J27" s="41">
        <v>3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166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conditionalFormatting sqref="G17:J22">
    <cfRule type="cellIs" priority="1" dxfId="0" operator="lessThan" stopIfTrue="1">
      <formula>750</formula>
    </cfRule>
    <cfRule type="cellIs" priority="2" dxfId="1" operator="between" stopIfTrue="1">
      <formula>750</formula>
      <formula>799</formula>
    </cfRule>
    <cfRule type="cellIs" priority="3" dxfId="2" operator="greaterThan" stopIfTrue="1">
      <formula>799</formula>
    </cfRule>
  </conditionalFormatting>
  <printOptions/>
  <pageMargins left="0.75" right="0.25" top="0.24" bottom="1" header="0.17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80" customWidth="1"/>
    <col min="2" max="2" width="43.28125" style="79" customWidth="1"/>
    <col min="3" max="7" width="10.140625" style="80" customWidth="1"/>
    <col min="8" max="8" width="11.421875" style="80" customWidth="1"/>
    <col min="9" max="9" width="12.8515625" style="80" customWidth="1"/>
    <col min="10" max="16384" width="11.421875" style="77" customWidth="1"/>
  </cols>
  <sheetData>
    <row r="1" spans="1:9" ht="39.75" customHeight="1">
      <c r="A1" s="76" t="s">
        <v>167</v>
      </c>
      <c r="B1" s="76"/>
      <c r="C1" s="76"/>
      <c r="D1" s="76"/>
      <c r="E1" s="76"/>
      <c r="F1" s="76"/>
      <c r="G1" s="76"/>
      <c r="H1" s="76"/>
      <c r="I1" s="76"/>
    </row>
    <row r="2" ht="23.25">
      <c r="A2" s="78"/>
    </row>
    <row r="3" spans="1:9" ht="30.75" customHeight="1">
      <c r="A3" s="81" t="s">
        <v>168</v>
      </c>
      <c r="B3" s="82" t="s">
        <v>169</v>
      </c>
      <c r="C3" s="81" t="s">
        <v>170</v>
      </c>
      <c r="D3" s="81" t="s">
        <v>171</v>
      </c>
      <c r="E3" s="81" t="s">
        <v>172</v>
      </c>
      <c r="F3" s="83" t="s">
        <v>173</v>
      </c>
      <c r="G3" s="81" t="s">
        <v>174</v>
      </c>
      <c r="H3" s="81" t="s">
        <v>175</v>
      </c>
      <c r="I3" s="81" t="s">
        <v>176</v>
      </c>
    </row>
    <row r="4" spans="1:9" s="87" customFormat="1" ht="36" customHeight="1">
      <c r="A4" s="84" t="s">
        <v>177</v>
      </c>
      <c r="B4" s="85" t="s">
        <v>178</v>
      </c>
      <c r="C4" s="84" t="s">
        <v>179</v>
      </c>
      <c r="D4" s="84" t="s">
        <v>180</v>
      </c>
      <c r="E4" s="84" t="s">
        <v>181</v>
      </c>
      <c r="F4" s="84" t="s">
        <v>182</v>
      </c>
      <c r="G4" s="84" t="s">
        <v>183</v>
      </c>
      <c r="H4" s="86" t="s">
        <v>184</v>
      </c>
      <c r="I4" s="86" t="s">
        <v>185</v>
      </c>
    </row>
    <row r="5" spans="1:9" s="93" customFormat="1" ht="36" customHeight="1">
      <c r="A5" s="88" t="s">
        <v>186</v>
      </c>
      <c r="B5" s="89" t="s">
        <v>13</v>
      </c>
      <c r="C5" s="88" t="s">
        <v>179</v>
      </c>
      <c r="D5" s="90" t="s">
        <v>187</v>
      </c>
      <c r="E5" s="88" t="s">
        <v>188</v>
      </c>
      <c r="F5" s="88" t="s">
        <v>182</v>
      </c>
      <c r="G5" s="88" t="s">
        <v>183</v>
      </c>
      <c r="H5" s="91" t="s">
        <v>189</v>
      </c>
      <c r="I5" s="92" t="s">
        <v>190</v>
      </c>
    </row>
    <row r="6" spans="1:9" s="87" customFormat="1" ht="36" customHeight="1">
      <c r="A6" s="84" t="s">
        <v>191</v>
      </c>
      <c r="B6" s="85" t="s">
        <v>192</v>
      </c>
      <c r="C6" s="84" t="s">
        <v>179</v>
      </c>
      <c r="D6" s="84" t="s">
        <v>180</v>
      </c>
      <c r="E6" s="84" t="s">
        <v>181</v>
      </c>
      <c r="F6" s="84" t="s">
        <v>193</v>
      </c>
      <c r="G6" s="84" t="s">
        <v>194</v>
      </c>
      <c r="H6" s="86" t="s">
        <v>195</v>
      </c>
      <c r="I6" s="86" t="s">
        <v>196</v>
      </c>
    </row>
    <row r="7" spans="1:9" s="87" customFormat="1" ht="36" customHeight="1">
      <c r="A7" s="84" t="s">
        <v>188</v>
      </c>
      <c r="B7" s="85" t="s">
        <v>124</v>
      </c>
      <c r="C7" s="84" t="s">
        <v>179</v>
      </c>
      <c r="D7" s="84" t="s">
        <v>197</v>
      </c>
      <c r="E7" s="84" t="s">
        <v>197</v>
      </c>
      <c r="F7" s="84" t="s">
        <v>198</v>
      </c>
      <c r="G7" s="84" t="s">
        <v>199</v>
      </c>
      <c r="H7" s="86" t="s">
        <v>200</v>
      </c>
      <c r="I7" s="86" t="s">
        <v>201</v>
      </c>
    </row>
    <row r="8" spans="1:9" s="87" customFormat="1" ht="36" customHeight="1">
      <c r="A8" s="84" t="s">
        <v>181</v>
      </c>
      <c r="B8" s="85" t="s">
        <v>202</v>
      </c>
      <c r="C8" s="84" t="s">
        <v>179</v>
      </c>
      <c r="D8" s="84" t="s">
        <v>203</v>
      </c>
      <c r="E8" s="84" t="s">
        <v>204</v>
      </c>
      <c r="F8" s="84" t="s">
        <v>205</v>
      </c>
      <c r="G8" s="84" t="s">
        <v>206</v>
      </c>
      <c r="H8" s="86" t="s">
        <v>207</v>
      </c>
      <c r="I8" s="86" t="s">
        <v>208</v>
      </c>
    </row>
    <row r="9" spans="1:9" s="87" customFormat="1" ht="36" customHeight="1">
      <c r="A9" s="84" t="s">
        <v>203</v>
      </c>
      <c r="B9" s="85" t="s">
        <v>87</v>
      </c>
      <c r="C9" s="84" t="s">
        <v>179</v>
      </c>
      <c r="D9" s="84" t="s">
        <v>197</v>
      </c>
      <c r="E9" s="84" t="s">
        <v>197</v>
      </c>
      <c r="F9" s="84" t="s">
        <v>205</v>
      </c>
      <c r="G9" s="84" t="s">
        <v>206</v>
      </c>
      <c r="H9" s="86" t="s">
        <v>209</v>
      </c>
      <c r="I9" s="86" t="s">
        <v>210</v>
      </c>
    </row>
    <row r="10" spans="1:9" s="87" customFormat="1" ht="36" customHeight="1">
      <c r="A10" s="84" t="s">
        <v>197</v>
      </c>
      <c r="B10" s="85" t="s">
        <v>211</v>
      </c>
      <c r="C10" s="84" t="s">
        <v>179</v>
      </c>
      <c r="D10" s="84" t="s">
        <v>203</v>
      </c>
      <c r="E10" s="84" t="s">
        <v>204</v>
      </c>
      <c r="F10" s="84" t="s">
        <v>212</v>
      </c>
      <c r="G10" s="84" t="s">
        <v>213</v>
      </c>
      <c r="H10" s="86" t="s">
        <v>214</v>
      </c>
      <c r="I10" s="86" t="s">
        <v>215</v>
      </c>
    </row>
    <row r="11" spans="1:9" s="87" customFormat="1" ht="36" customHeight="1">
      <c r="A11" s="84" t="s">
        <v>204</v>
      </c>
      <c r="B11" s="85" t="s">
        <v>216</v>
      </c>
      <c r="C11" s="84" t="s">
        <v>179</v>
      </c>
      <c r="D11" s="84" t="s">
        <v>186</v>
      </c>
      <c r="E11" s="84" t="s">
        <v>217</v>
      </c>
      <c r="F11" s="84" t="s">
        <v>218</v>
      </c>
      <c r="G11" s="84" t="s">
        <v>188</v>
      </c>
      <c r="H11" s="86" t="s">
        <v>219</v>
      </c>
      <c r="I11" s="86" t="s">
        <v>220</v>
      </c>
    </row>
  </sheetData>
  <mergeCells count="1">
    <mergeCell ref="A1:I1"/>
  </mergeCells>
  <printOptions/>
  <pageMargins left="0.75" right="0.75" top="1" bottom="1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S17:AS22"/>
  <sheetViews>
    <sheetView workbookViewId="0" topLeftCell="R12">
      <selection activeCell="S17" sqref="S17"/>
    </sheetView>
  </sheetViews>
  <sheetFormatPr defaultColWidth="11.421875" defaultRowHeight="12.75"/>
  <cols>
    <col min="1" max="18" width="12.28125" style="0" customWidth="1"/>
    <col min="19" max="44" width="3.7109375" style="0" customWidth="1"/>
    <col min="45" max="16384" width="10.421875" style="0" bestFit="1" customWidth="1"/>
  </cols>
  <sheetData>
    <row r="17" spans="19:45" ht="14.25">
      <c r="S17" s="21">
        <f>IF(('BL3_1_05-06'!G23-'BL3_1_05-06'!J23&lt;1)*OR('BL3_1_05-06'!J23-'BL3_1_05-06'!G23&lt;1),1,0)</f>
        <v>0</v>
      </c>
      <c r="T17" s="21">
        <f>IF(S17=1,1,0)</f>
        <v>0</v>
      </c>
      <c r="U17" s="21">
        <v>1</v>
      </c>
      <c r="V17" s="22">
        <f>IF('BL3_1_05-06'!G17&gt;='BL3_1_05-06'!G18,1,0)</f>
        <v>0</v>
      </c>
      <c r="W17" s="22">
        <f>IF('BL3_1_05-06'!G17&gt;='BL3_1_05-06'!G19,1,0)</f>
        <v>1</v>
      </c>
      <c r="X17" s="22">
        <f>IF('BL3_1_05-06'!G17&gt;='BL3_1_05-06'!G20,1,0)</f>
        <v>1</v>
      </c>
      <c r="Y17" s="22">
        <f>IF('BL3_1_05-06'!G17&gt;='BL3_1_05-06'!G21,1,0)</f>
        <v>1</v>
      </c>
      <c r="Z17" s="22">
        <f>IF('BL3_1_05-06'!G17&gt;='BL3_1_05-06'!G22,1,0)</f>
        <v>1</v>
      </c>
      <c r="AA17" s="22">
        <f>IF('BL3_1_05-06'!G17&gt;'BL3_1_05-06'!J17,1,0)</f>
        <v>0</v>
      </c>
      <c r="AB17" s="22">
        <f>IF('BL3_1_05-06'!G17&gt;'BL3_1_05-06'!J18,1,0)</f>
        <v>1</v>
      </c>
      <c r="AC17" s="22">
        <f>IF('BL3_1_05-06'!G17&gt;'BL3_1_05-06'!J19,1,0)</f>
        <v>1</v>
      </c>
      <c r="AD17" s="22">
        <f>IF('BL3_1_05-06'!G17&gt;'BL3_1_05-06'!J20,1,0)</f>
        <v>1</v>
      </c>
      <c r="AE17" s="22">
        <f>IF('BL3_1_05-06'!G17&gt;'BL3_1_05-06'!J21,1,0)</f>
        <v>1</v>
      </c>
      <c r="AF17" s="24">
        <f>IF('BL3_1_05-06'!G17&gt;'BL3_1_05-06'!J22,1,0)</f>
        <v>1</v>
      </c>
      <c r="AG17" s="22">
        <f>IF('BL3_1_05-06'!J17&gt;='BL3_1_05-06'!G17,1,0)</f>
        <v>1</v>
      </c>
      <c r="AH17" s="22">
        <f>IF('BL3_1_05-06'!J17&gt;='BL3_1_05-06'!G18,1,0)</f>
        <v>0</v>
      </c>
      <c r="AI17" s="22">
        <f>IF('BL3_1_05-06'!J17&gt;='BL3_1_05-06'!G19,1,0)</f>
        <v>1</v>
      </c>
      <c r="AJ17" s="22">
        <f>IF('BL3_1_05-06'!J17&gt;='BL3_1_05-06'!G20,1,0)</f>
        <v>1</v>
      </c>
      <c r="AK17" s="22">
        <f>IF('BL3_1_05-06'!J17&gt;='BL3_1_05-06'!G21,1,0)</f>
        <v>1</v>
      </c>
      <c r="AL17" s="22">
        <f>IF('BL3_1_05-06'!J17&gt;='BL3_1_05-06'!G22,1,0)</f>
        <v>1</v>
      </c>
      <c r="AM17" s="22">
        <f>IF('BL3_1_05-06'!J17&gt;='BL3_1_05-06'!J18,1,0)</f>
        <v>1</v>
      </c>
      <c r="AN17" s="22">
        <f>IF('BL3_1_05-06'!J17&gt;='BL3_1_05-06'!J19,1,0)</f>
        <v>1</v>
      </c>
      <c r="AO17" s="22">
        <f>IF('BL3_1_05-06'!J17&gt;='BL3_1_05-06'!J20,1,0)</f>
        <v>1</v>
      </c>
      <c r="AP17" s="22">
        <f>IF('BL3_1_05-06'!J17&gt;='BL3_1_05-06'!J21,1,0)</f>
        <v>1</v>
      </c>
      <c r="AQ17" s="22">
        <f>IF('BL3_1_05-06'!J17&gt;='BL3_1_05-06'!J22,1,0)</f>
        <v>1</v>
      </c>
      <c r="AR17" s="22">
        <v>1</v>
      </c>
      <c r="AS17" s="9"/>
    </row>
    <row r="18" spans="19:45" ht="14.25">
      <c r="S18" s="21">
        <f>IF('BL3_1_05-06'!G23-'BL3_1_05-06'!J23&gt;=1,2,0)</f>
        <v>2</v>
      </c>
      <c r="T18" s="21">
        <f>IF('BL3_1_05-06'!J23-'BL3_1_05-06'!G23&gt;=1,2,0)</f>
        <v>0</v>
      </c>
      <c r="U18" s="21">
        <v>1</v>
      </c>
      <c r="V18" s="22">
        <f>IF('BL3_1_05-06'!G18&gt;='BL3_1_05-06'!G19,1,0)</f>
        <v>1</v>
      </c>
      <c r="W18" s="22">
        <f>IF('BL3_1_05-06'!G18&gt;='BL3_1_05-06'!G20,1,0)</f>
        <v>1</v>
      </c>
      <c r="X18" s="22">
        <f>IF('BL3_1_05-06'!G18&gt;='BL3_1_05-06'!G21,1,0)</f>
        <v>1</v>
      </c>
      <c r="Y18" s="22">
        <f>IF('BL3_1_05-06'!G18&gt;='BL3_1_05-06'!G22,1,0)</f>
        <v>1</v>
      </c>
      <c r="Z18" s="22">
        <f>IF('BL3_1_05-06'!G18&gt;'BL3_1_05-06'!G17,1,0)</f>
        <v>1</v>
      </c>
      <c r="AA18" s="22">
        <f>IF('BL3_1_05-06'!G18&gt;'BL3_1_05-06'!J18,1,0)</f>
        <v>1</v>
      </c>
      <c r="AB18" s="22">
        <f>IF('BL3_1_05-06'!G18&gt;'BL3_1_05-06'!J19,1,0)</f>
        <v>1</v>
      </c>
      <c r="AC18" s="22">
        <f>IF('BL3_1_05-06'!G18&gt;'BL3_1_05-06'!J20,1,0)</f>
        <v>1</v>
      </c>
      <c r="AD18" s="22">
        <f>IF('BL3_1_05-06'!G18&gt;'BL3_1_05-06'!J21,1,0)</f>
        <v>1</v>
      </c>
      <c r="AE18" s="22">
        <f>IF('BL3_1_05-06'!G18&gt;'BL3_1_05-06'!J22,1,0)</f>
        <v>1</v>
      </c>
      <c r="AF18" s="24">
        <f>IF('BL3_1_05-06'!G18&gt;'BL3_1_05-06'!J17,1,0)</f>
        <v>1</v>
      </c>
      <c r="AG18" s="22">
        <f>IF('BL3_1_05-06'!J18&gt;='BL3_1_05-06'!G18,1,0)</f>
        <v>0</v>
      </c>
      <c r="AH18" s="22">
        <f>IF('BL3_1_05-06'!J18&gt;='BL3_1_05-06'!G19,1,0)</f>
        <v>1</v>
      </c>
      <c r="AI18" s="22">
        <f>IF('BL3_1_05-06'!J18&gt;='BL3_1_05-06'!G20,1,0)</f>
        <v>1</v>
      </c>
      <c r="AJ18" s="22">
        <f>IF('BL3_1_05-06'!J18&gt;='BL3_1_05-06'!G21,1,0)</f>
        <v>1</v>
      </c>
      <c r="AK18" s="22">
        <f>IF('BL3_1_05-06'!J18&gt;='BL3_1_05-06'!G22,1,0)</f>
        <v>1</v>
      </c>
      <c r="AL18" s="22">
        <f>IF('BL3_1_05-06'!J18&gt;='BL3_1_05-06'!G17,1,0)</f>
        <v>0</v>
      </c>
      <c r="AM18" s="22">
        <f>IF('BL3_1_05-06'!J18&gt;='BL3_1_05-06'!J19,1,0)</f>
        <v>1</v>
      </c>
      <c r="AN18" s="22">
        <f>IF('BL3_1_05-06'!J18&gt;='BL3_1_05-06'!J20,1,0)</f>
        <v>1</v>
      </c>
      <c r="AO18" s="22">
        <f>IF('BL3_1_05-06'!J18&gt;='BL3_1_05-06'!J21,1,0)</f>
        <v>1</v>
      </c>
      <c r="AP18" s="22">
        <f>IF('BL3_1_05-06'!J18&gt;='BL3_1_05-06'!J22,1,0)</f>
        <v>1</v>
      </c>
      <c r="AQ18" s="22">
        <f>IF('BL3_1_05-06'!J18&gt;'BL3_1_05-06'!J17,1,0)</f>
        <v>0</v>
      </c>
      <c r="AR18" s="22">
        <v>1</v>
      </c>
      <c r="AS18" s="9"/>
    </row>
    <row r="19" spans="19:45" ht="14.25">
      <c r="S19" s="21">
        <f>IF('BL3_1_05-06'!J25&gt;30,0,1)</f>
        <v>1</v>
      </c>
      <c r="T19" s="21">
        <f>IF('BL3_1_05-06'!J25&gt;30,1,0)</f>
        <v>0</v>
      </c>
      <c r="U19" s="21">
        <v>1</v>
      </c>
      <c r="V19" s="22">
        <f>IF('BL3_1_05-06'!G19&gt;='BL3_1_05-06'!G20,1,0)</f>
        <v>1</v>
      </c>
      <c r="W19" s="22">
        <f>IF('BL3_1_05-06'!G19&gt;='BL3_1_05-06'!G21,1,0)</f>
        <v>1</v>
      </c>
      <c r="X19" s="22">
        <f>IF('BL3_1_05-06'!G19&gt;='BL3_1_05-06'!G22,1,0)</f>
        <v>0</v>
      </c>
      <c r="Y19" s="22">
        <f>IF('BL3_1_05-06'!G19&gt;'BL3_1_05-06'!G17,1,0)</f>
        <v>0</v>
      </c>
      <c r="Z19" s="22">
        <f>IF('BL3_1_05-06'!G19&gt;'BL3_1_05-06'!G18,1,0)</f>
        <v>0</v>
      </c>
      <c r="AA19" s="22">
        <f>IF('BL3_1_05-06'!G19&gt;'BL3_1_05-06'!J19,1,0)</f>
        <v>1</v>
      </c>
      <c r="AB19" s="22">
        <f>IF('BL3_1_05-06'!G19&gt;'BL3_1_05-06'!J20,1,0)</f>
        <v>1</v>
      </c>
      <c r="AC19" s="22">
        <f>IF('BL3_1_05-06'!G19&gt;'BL3_1_05-06'!J21,1,0)</f>
        <v>1</v>
      </c>
      <c r="AD19" s="22">
        <f>IF('BL3_1_05-06'!G19&gt;'BL3_1_05-06'!J22,1,0)</f>
        <v>1</v>
      </c>
      <c r="AE19" s="22">
        <f>IF('BL3_1_05-06'!G19&gt;'BL3_1_05-06'!J17,1,0)</f>
        <v>0</v>
      </c>
      <c r="AF19" s="24">
        <f>IF('BL3_1_05-06'!G19&gt;'BL3_1_05-06'!J18,1,0)</f>
        <v>0</v>
      </c>
      <c r="AG19" s="22">
        <f>IF('BL3_1_05-06'!J19&gt;='BL3_1_05-06'!G19,1,0)</f>
        <v>0</v>
      </c>
      <c r="AH19" s="22">
        <f>IF('BL3_1_05-06'!J19&gt;='BL3_1_05-06'!G20,1,0)</f>
        <v>0</v>
      </c>
      <c r="AI19" s="22">
        <f>IF('BL3_1_05-06'!J19&gt;='BL3_1_05-06'!G21,1,0)</f>
        <v>0</v>
      </c>
      <c r="AJ19" s="22">
        <f>IF('BL3_1_05-06'!J19&gt;='BL3_1_05-06'!G22,1,0)</f>
        <v>0</v>
      </c>
      <c r="AK19" s="22">
        <f>IF('BL3_1_05-06'!J19&gt;='BL3_1_05-06'!G17,1,0)</f>
        <v>0</v>
      </c>
      <c r="AL19" s="22">
        <f>IF('BL3_1_05-06'!J19&gt;='BL3_1_05-06'!G18,1,0)</f>
        <v>0</v>
      </c>
      <c r="AM19" s="22">
        <f>IF('BL3_1_05-06'!J19&gt;='BL3_1_05-06'!J20,1,0)</f>
        <v>0</v>
      </c>
      <c r="AN19" s="22">
        <f>IF('BL3_1_05-06'!J19&gt;='BL3_1_05-06'!J21,1,0)</f>
        <v>0</v>
      </c>
      <c r="AO19" s="22">
        <f>IF('BL3_1_05-06'!J19&gt;='BL3_1_05-06'!J22,1,0)</f>
        <v>0</v>
      </c>
      <c r="AP19" s="22">
        <f>IF('BL3_1_05-06'!J19&gt;'BL3_1_05-06'!J17,1,0)</f>
        <v>0</v>
      </c>
      <c r="AQ19" s="22">
        <f>IF('BL3_1_05-06'!J19&gt;'BL3_1_05-06'!J18,1,0)</f>
        <v>0</v>
      </c>
      <c r="AR19" s="22">
        <v>1</v>
      </c>
      <c r="AS19" s="9"/>
    </row>
    <row r="20" spans="19:45" ht="14.25">
      <c r="S20" s="22"/>
      <c r="T20" s="22"/>
      <c r="U20" s="21">
        <v>1</v>
      </c>
      <c r="V20" s="22">
        <f>IF('BL3_1_05-06'!G20&gt;='BL3_1_05-06'!G21,1,0)</f>
        <v>0</v>
      </c>
      <c r="W20" s="22">
        <f>IF('BL3_1_05-06'!G20&gt;='BL3_1_05-06'!G22,1,0)</f>
        <v>0</v>
      </c>
      <c r="X20" s="22">
        <f>IF('BL3_1_05-06'!G20&gt;'BL3_1_05-06'!G17,1,0)</f>
        <v>0</v>
      </c>
      <c r="Y20" s="22">
        <f>IF('BL3_1_05-06'!G20&gt;'BL3_1_05-06'!G18,1,0)</f>
        <v>0</v>
      </c>
      <c r="Z20" s="22">
        <f>IF('BL3_1_05-06'!G20&gt;'BL3_1_05-06'!G19,1,0)</f>
        <v>0</v>
      </c>
      <c r="AA20" s="22">
        <f>IF('BL3_1_05-06'!G20&gt;'BL3_1_05-06'!J20,1,0)</f>
        <v>1</v>
      </c>
      <c r="AB20" s="22">
        <f>IF('BL3_1_05-06'!G20&gt;'BL3_1_05-06'!J21,1,0)</f>
        <v>1</v>
      </c>
      <c r="AC20" s="22">
        <f>IF('BL3_1_05-06'!G20&gt;'BL3_1_05-06'!J22,1,0)</f>
        <v>1</v>
      </c>
      <c r="AD20" s="22">
        <f>IF('BL3_1_05-06'!G20&gt;'BL3_1_05-06'!J17,1,0)</f>
        <v>0</v>
      </c>
      <c r="AE20" s="22">
        <f>IF('BL3_1_05-06'!G20&gt;'BL3_1_05-06'!J18,1,0)</f>
        <v>0</v>
      </c>
      <c r="AF20" s="24">
        <f>IF('BL3_1_05-06'!G20&gt;'BL3_1_05-06'!J19,1,0)</f>
        <v>1</v>
      </c>
      <c r="AG20" s="22">
        <f>IF('BL3_1_05-06'!J20&gt;='BL3_1_05-06'!G20,1,0)</f>
        <v>0</v>
      </c>
      <c r="AH20" s="22">
        <f>IF('BL3_1_05-06'!J20&gt;='BL3_1_05-06'!G21,1,0)</f>
        <v>0</v>
      </c>
      <c r="AI20" s="22">
        <f>IF('BL3_1_05-06'!J20&gt;='BL3_1_05-06'!G22,1,0)</f>
        <v>0</v>
      </c>
      <c r="AJ20" s="22">
        <f>IF('BL3_1_05-06'!J20&gt;='BL3_1_05-06'!G17,1,0)</f>
        <v>0</v>
      </c>
      <c r="AK20" s="22">
        <f>IF('BL3_1_05-06'!J20&gt;='BL3_1_05-06'!G18,1,0)</f>
        <v>0</v>
      </c>
      <c r="AL20" s="22">
        <f>IF('BL3_1_05-06'!J20&gt;='BL3_1_05-06'!G19,1,0)</f>
        <v>0</v>
      </c>
      <c r="AM20" s="22">
        <f>IF('BL3_1_05-06'!J20&gt;='BL3_1_05-06'!J21,1,0)</f>
        <v>0</v>
      </c>
      <c r="AN20" s="22">
        <f>IF('BL3_1_05-06'!J20&gt;='BL3_1_05-06'!J22,1,0)</f>
        <v>0</v>
      </c>
      <c r="AO20" s="22">
        <f>IF('BL3_1_05-06'!J20&gt;'BL3_1_05-06'!J17,1,0)</f>
        <v>0</v>
      </c>
      <c r="AP20" s="22">
        <f>IF('BL3_1_05-06'!J20&gt;'BL3_1_05-06'!J18,1,0)</f>
        <v>0</v>
      </c>
      <c r="AQ20" s="22">
        <f>IF('BL3_1_05-06'!J20&gt;'BL3_1_05-06'!J19,1,0)</f>
        <v>1</v>
      </c>
      <c r="AR20" s="22">
        <v>1</v>
      </c>
      <c r="AS20" s="9"/>
    </row>
    <row r="21" spans="21:44" ht="12.75">
      <c r="U21" s="21">
        <v>1</v>
      </c>
      <c r="V21" s="22">
        <f>IF('BL3_1_05-06'!G21&gt;='BL3_1_05-06'!G22,1,0)</f>
        <v>0</v>
      </c>
      <c r="W21" s="22">
        <f>IF('BL3_1_05-06'!G21&gt;'BL3_1_05-06'!G17,1,0)</f>
        <v>0</v>
      </c>
      <c r="X21" s="22">
        <f>IF('BL3_1_05-06'!G21&gt;'BL3_1_05-06'!G18,1,0)</f>
        <v>0</v>
      </c>
      <c r="Y21" s="22">
        <f>IF('BL3_1_05-06'!G21&gt;'BL3_1_05-06'!G19,1,0)</f>
        <v>0</v>
      </c>
      <c r="Z21" s="22">
        <f>IF('BL3_1_05-06'!G21&gt;'BL3_1_05-06'!G20,1,0)</f>
        <v>1</v>
      </c>
      <c r="AA21" s="22">
        <f>IF('BL3_1_05-06'!G21&gt;'BL3_1_05-06'!J21,1,0)</f>
        <v>1</v>
      </c>
      <c r="AB21" s="22">
        <f>IF('BL3_1_05-06'!G21&gt;'BL3_1_05-06'!J22,1,0)</f>
        <v>1</v>
      </c>
      <c r="AC21" s="22">
        <f>IF('BL3_1_05-06'!G21&gt;'BL3_1_05-06'!J17,1,0)</f>
        <v>0</v>
      </c>
      <c r="AD21" s="22">
        <f>IF('BL3_1_05-06'!G21&gt;'BL3_1_05-06'!J18,1,0)</f>
        <v>0</v>
      </c>
      <c r="AE21" s="22">
        <f>IF('BL3_1_05-06'!G21&gt;'BL3_1_05-06'!J19,1,0)</f>
        <v>1</v>
      </c>
      <c r="AF21" s="24">
        <f>IF('BL3_1_05-06'!G21&gt;'BL3_1_05-06'!J20,1,0)</f>
        <v>1</v>
      </c>
      <c r="AG21" s="22">
        <f>IF('BL3_1_05-06'!J21&gt;='BL3_1_05-06'!G21,1,0)</f>
        <v>0</v>
      </c>
      <c r="AH21" s="22">
        <f>IF('BL3_1_05-06'!J21&gt;='BL3_1_05-06'!G22,1,0)</f>
        <v>0</v>
      </c>
      <c r="AI21" s="22">
        <f>IF('BL3_1_05-06'!J21&gt;='BL3_1_05-06'!G17,1,0)</f>
        <v>0</v>
      </c>
      <c r="AJ21" s="22">
        <f>IF('BL3_1_05-06'!J21&gt;='BL3_1_05-06'!G18,1,0)</f>
        <v>0</v>
      </c>
      <c r="AK21" s="22">
        <f>IF('BL3_1_05-06'!J21&gt;='BL3_1_05-06'!G19,1,0)</f>
        <v>0</v>
      </c>
      <c r="AL21" s="22">
        <f>IF('BL3_1_05-06'!J21&gt;='BL3_1_05-06'!G20,1,0)</f>
        <v>0</v>
      </c>
      <c r="AM21" s="22">
        <f>IF('BL3_1_05-06'!J21&gt;='BL3_1_05-06'!J22,1,0)</f>
        <v>1</v>
      </c>
      <c r="AN21" s="22">
        <f>IF('BL3_1_05-06'!J21&gt;'BL3_1_05-06'!J17,1,0)</f>
        <v>0</v>
      </c>
      <c r="AO21" s="22">
        <f>IF('BL3_1_05-06'!J21&gt;'BL3_1_05-06'!J18,1,0)</f>
        <v>0</v>
      </c>
      <c r="AP21" s="22">
        <f>IF('BL3_1_05-06'!J21&gt;'BL3_1_05-06'!J19,1,0)</f>
        <v>1</v>
      </c>
      <c r="AQ21" s="22">
        <f>IF('BL3_1_05-06'!J21&gt;'BL3_1_05-06'!J20,1,0)</f>
        <v>1</v>
      </c>
      <c r="AR21" s="22">
        <v>1</v>
      </c>
    </row>
    <row r="22" spans="21:44" ht="12.75">
      <c r="U22" s="21">
        <v>1</v>
      </c>
      <c r="V22" s="22">
        <f>IF('BL3_1_05-06'!G22&gt;'BL3_1_05-06'!G17,1,0)</f>
        <v>0</v>
      </c>
      <c r="W22" s="22">
        <f>IF('BL3_1_05-06'!G22&gt;'BL3_1_05-06'!G18,1,0)</f>
        <v>0</v>
      </c>
      <c r="X22" s="22">
        <f>IF('BL3_1_05-06'!G22&gt;'BL3_1_05-06'!G19,1,0)</f>
        <v>1</v>
      </c>
      <c r="Y22" s="22">
        <f>IF('BL3_1_05-06'!G22&gt;'BL3_1_05-06'!G20,1,0)</f>
        <v>1</v>
      </c>
      <c r="Z22" s="22">
        <f>IF('BL3_1_05-06'!G22&gt;'BL3_1_05-06'!G21,1,0)</f>
        <v>1</v>
      </c>
      <c r="AA22" s="22">
        <f>IF('BL3_1_05-06'!G22&gt;'BL3_1_05-06'!J22,1,0)</f>
        <v>1</v>
      </c>
      <c r="AB22" s="22">
        <f>IF('BL3_1_05-06'!G22&gt;'BL3_1_05-06'!J17,1,0)</f>
        <v>0</v>
      </c>
      <c r="AC22" s="22">
        <f>IF('BL3_1_05-06'!G22&gt;'BL3_1_05-06'!J18,1,0)</f>
        <v>0</v>
      </c>
      <c r="AD22" s="22">
        <f>IF('BL3_1_05-06'!G22&gt;'BL3_1_05-06'!J19,1,0)</f>
        <v>1</v>
      </c>
      <c r="AE22" s="22">
        <f>IF('BL3_1_05-06'!G22&gt;'BL3_1_05-06'!J20,1,0)</f>
        <v>1</v>
      </c>
      <c r="AF22" s="24">
        <f>IF('BL3_1_05-06'!G22&gt;'BL3_1_05-06'!J21,1,0)</f>
        <v>1</v>
      </c>
      <c r="AG22" s="22">
        <f>IF('BL3_1_05-06'!J22&gt;='BL3_1_05-06'!G22,1,0)</f>
        <v>0</v>
      </c>
      <c r="AH22" s="22">
        <f>IF('BL3_1_05-06'!J22&gt;='BL3_1_05-06'!G17,1,0)</f>
        <v>0</v>
      </c>
      <c r="AI22" s="22">
        <f>IF('BL3_1_05-06'!J22&gt;='BL3_1_05-06'!G18,1,0)</f>
        <v>0</v>
      </c>
      <c r="AJ22" s="22">
        <f>IF('BL3_1_05-06'!J22&gt;='BL3_1_05-06'!G19,1,0)</f>
        <v>0</v>
      </c>
      <c r="AK22" s="22">
        <f>IF('BL3_1_05-06'!J22&gt;='BL3_1_05-06'!G20,1,0)</f>
        <v>0</v>
      </c>
      <c r="AL22" s="22">
        <f>IF('BL3_1_05-06'!J22&gt;='BL3_1_05-06'!G21,1,0)</f>
        <v>0</v>
      </c>
      <c r="AM22" s="22">
        <f>IF('BL3_1_05-06'!J22&gt;'BL3_1_05-06'!J17,1,0)</f>
        <v>0</v>
      </c>
      <c r="AN22" s="22">
        <f>IF('BL3_1_05-06'!J22&gt;'BL3_1_05-06'!J18,1,0)</f>
        <v>0</v>
      </c>
      <c r="AO22" s="22">
        <f>IF('BL3_1_05-06'!J22&gt;'BL3_1_05-06'!J19,1,0)</f>
        <v>1</v>
      </c>
      <c r="AP22" s="22">
        <f>IF('BL3_1_05-06'!J22&gt;'BL3_1_05-06'!J20,1,0)</f>
        <v>1</v>
      </c>
      <c r="AQ22" s="22">
        <f>IF('BL3_1_05-06'!J22&gt;'BL3_1_05-06'!J21,1,0)</f>
        <v>0</v>
      </c>
      <c r="AR22" s="22">
        <v>1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7</v>
      </c>
      <c r="Q4" s="10"/>
    </row>
    <row r="5" ht="3" customHeight="1">
      <c r="M5" s="11"/>
    </row>
    <row r="6" spans="1:17" ht="15">
      <c r="A6" s="4" t="s">
        <v>51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55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56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57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58</v>
      </c>
      <c r="L14" s="44"/>
      <c r="M14" s="44"/>
      <c r="N14" s="27"/>
      <c r="O14" s="29" t="s">
        <v>19</v>
      </c>
      <c r="P14" s="57"/>
      <c r="Q14" s="49" t="s">
        <v>59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52</v>
      </c>
      <c r="C17" s="65"/>
      <c r="D17" s="65"/>
      <c r="E17" s="66"/>
      <c r="F17" s="67">
        <v>6</v>
      </c>
      <c r="G17" s="68">
        <v>781</v>
      </c>
      <c r="H17" s="69"/>
      <c r="I17" s="68"/>
      <c r="J17" s="69">
        <v>802</v>
      </c>
      <c r="K17" s="70">
        <v>10</v>
      </c>
      <c r="L17" s="63" t="s">
        <v>60</v>
      </c>
      <c r="M17" s="65"/>
      <c r="N17" s="65"/>
      <c r="O17" s="65"/>
      <c r="P17" s="66"/>
      <c r="Q17" s="71">
        <v>1</v>
      </c>
    </row>
    <row r="18" spans="1:17" ht="16.5" customHeight="1">
      <c r="A18" s="64">
        <v>2</v>
      </c>
      <c r="B18" s="63" t="s">
        <v>31</v>
      </c>
      <c r="C18" s="65"/>
      <c r="D18" s="65"/>
      <c r="E18" s="66"/>
      <c r="F18" s="67">
        <v>11</v>
      </c>
      <c r="G18" s="68">
        <v>809</v>
      </c>
      <c r="H18" s="69"/>
      <c r="I18" s="68"/>
      <c r="J18" s="69">
        <v>777</v>
      </c>
      <c r="K18" s="70">
        <v>5</v>
      </c>
      <c r="L18" s="63" t="s">
        <v>61</v>
      </c>
      <c r="M18" s="65"/>
      <c r="N18" s="65"/>
      <c r="O18" s="65"/>
      <c r="P18" s="66"/>
      <c r="Q18" s="71">
        <v>3</v>
      </c>
    </row>
    <row r="19" spans="1:17" ht="16.5" customHeight="1">
      <c r="A19" s="64">
        <v>5</v>
      </c>
      <c r="B19" s="63" t="s">
        <v>37</v>
      </c>
      <c r="C19" s="65"/>
      <c r="D19" s="65"/>
      <c r="E19" s="66"/>
      <c r="F19" s="67">
        <v>7</v>
      </c>
      <c r="G19" s="68">
        <v>788</v>
      </c>
      <c r="H19" s="69"/>
      <c r="I19" s="68"/>
      <c r="J19" s="69">
        <v>767</v>
      </c>
      <c r="K19" s="70">
        <v>4</v>
      </c>
      <c r="L19" s="63" t="s">
        <v>62</v>
      </c>
      <c r="M19" s="65"/>
      <c r="N19" s="65"/>
      <c r="O19" s="65"/>
      <c r="P19" s="66"/>
      <c r="Q19" s="71">
        <v>4</v>
      </c>
    </row>
    <row r="20" spans="1:17" ht="16.5" customHeight="1">
      <c r="A20" s="64">
        <v>6</v>
      </c>
      <c r="B20" s="60" t="s">
        <v>53</v>
      </c>
      <c r="C20" s="65"/>
      <c r="D20" s="65"/>
      <c r="E20" s="66"/>
      <c r="F20" s="67">
        <v>12</v>
      </c>
      <c r="G20" s="68">
        <v>847</v>
      </c>
      <c r="H20" s="69"/>
      <c r="I20" s="68"/>
      <c r="J20" s="69">
        <v>685</v>
      </c>
      <c r="K20" s="70">
        <v>1</v>
      </c>
      <c r="L20" s="60" t="s">
        <v>63</v>
      </c>
      <c r="M20" s="65"/>
      <c r="N20" s="65"/>
      <c r="O20" s="65"/>
      <c r="P20" s="66"/>
      <c r="Q20" s="71">
        <v>5</v>
      </c>
    </row>
    <row r="21" spans="1:17" ht="16.5" customHeight="1">
      <c r="A21" s="64">
        <v>17</v>
      </c>
      <c r="B21" s="63" t="s">
        <v>64</v>
      </c>
      <c r="C21" s="65"/>
      <c r="D21" s="65"/>
      <c r="E21" s="66"/>
      <c r="F21" s="67">
        <v>9</v>
      </c>
      <c r="G21" s="68">
        <v>800</v>
      </c>
      <c r="H21" s="69"/>
      <c r="I21" s="68"/>
      <c r="J21" s="69">
        <v>732</v>
      </c>
      <c r="K21" s="70">
        <v>3</v>
      </c>
      <c r="L21" s="63" t="s">
        <v>65</v>
      </c>
      <c r="M21" s="65"/>
      <c r="N21" s="65"/>
      <c r="O21" s="65"/>
      <c r="P21" s="66"/>
      <c r="Q21" s="71">
        <v>10</v>
      </c>
    </row>
    <row r="22" spans="1:17" ht="16.5" customHeight="1">
      <c r="A22" s="64">
        <v>18</v>
      </c>
      <c r="B22" s="60" t="s">
        <v>66</v>
      </c>
      <c r="C22" s="65"/>
      <c r="D22" s="65"/>
      <c r="E22" s="66"/>
      <c r="F22" s="67">
        <v>2</v>
      </c>
      <c r="G22" s="68">
        <v>714</v>
      </c>
      <c r="H22" s="69"/>
      <c r="I22" s="68"/>
      <c r="J22" s="69">
        <v>797</v>
      </c>
      <c r="K22" s="70">
        <v>8</v>
      </c>
      <c r="L22" s="60" t="s">
        <v>67</v>
      </c>
      <c r="M22" s="65"/>
      <c r="N22" s="65"/>
      <c r="O22" s="65"/>
      <c r="P22" s="66"/>
      <c r="Q22" s="72">
        <v>14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SUM(G17:H22)</f>
        <v>4739</v>
      </c>
      <c r="H23" s="53"/>
      <c r="I23" s="52">
        <f>SUM(I17:J22)</f>
        <v>4560</v>
      </c>
      <c r="J23" s="53">
        <f>SUM(J17:J22)</f>
        <v>4560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179</v>
      </c>
      <c r="B25" s="36">
        <f>IF(G23=0,0,AVERAGE(G17:H22))</f>
        <v>789.8333333333334</v>
      </c>
      <c r="F25" s="5" t="s">
        <v>41</v>
      </c>
      <c r="G25" s="41">
        <f>SUM(F17:F22)</f>
        <v>47</v>
      </c>
      <c r="H25" s="42"/>
      <c r="I25" s="42"/>
      <c r="J25" s="41">
        <f>SUM(K17:K22)</f>
        <v>31</v>
      </c>
      <c r="K25" s="4" t="s">
        <v>42</v>
      </c>
      <c r="L25" s="4"/>
      <c r="P25" s="35">
        <f>IF(I23=0,0,AVERAGE(I17:J22))</f>
        <v>760</v>
      </c>
      <c r="Q25" s="34">
        <f>I23-G23</f>
        <v>-179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2</v>
      </c>
      <c r="H27" s="42"/>
      <c r="I27" s="42"/>
      <c r="J27" s="41">
        <v>1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68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12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70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71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72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73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74</v>
      </c>
      <c r="C14" s="44"/>
      <c r="D14" s="44"/>
      <c r="E14" s="29" t="s">
        <v>19</v>
      </c>
      <c r="F14" s="57"/>
      <c r="G14" s="49" t="s">
        <v>75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>
        <v>1</v>
      </c>
      <c r="B17" s="63" t="s">
        <v>76</v>
      </c>
      <c r="C17" s="65"/>
      <c r="D17" s="65"/>
      <c r="E17" s="66"/>
      <c r="F17" s="67">
        <v>10</v>
      </c>
      <c r="G17" s="68">
        <v>807</v>
      </c>
      <c r="H17" s="69"/>
      <c r="I17" s="68"/>
      <c r="J17" s="69">
        <v>806</v>
      </c>
      <c r="K17" s="70">
        <v>9</v>
      </c>
      <c r="L17" s="63" t="s">
        <v>52</v>
      </c>
      <c r="M17" s="65"/>
      <c r="N17" s="65"/>
      <c r="O17" s="65"/>
      <c r="P17" s="66"/>
      <c r="Q17" s="71">
        <v>1</v>
      </c>
    </row>
    <row r="18" spans="1:17" ht="16.5" customHeight="1">
      <c r="A18" s="71">
        <v>2</v>
      </c>
      <c r="B18" s="63" t="s">
        <v>77</v>
      </c>
      <c r="C18" s="65"/>
      <c r="D18" s="65"/>
      <c r="E18" s="66"/>
      <c r="F18" s="67">
        <v>11</v>
      </c>
      <c r="G18" s="68">
        <v>821</v>
      </c>
      <c r="H18" s="69"/>
      <c r="I18" s="68"/>
      <c r="J18" s="69">
        <v>782</v>
      </c>
      <c r="K18" s="70">
        <v>3</v>
      </c>
      <c r="L18" s="63" t="s">
        <v>31</v>
      </c>
      <c r="M18" s="65"/>
      <c r="N18" s="65"/>
      <c r="O18" s="65"/>
      <c r="P18" s="66"/>
      <c r="Q18" s="71">
        <v>2</v>
      </c>
    </row>
    <row r="19" spans="1:17" ht="16.5" customHeight="1">
      <c r="A19" s="71">
        <v>3</v>
      </c>
      <c r="B19" s="63" t="s">
        <v>78</v>
      </c>
      <c r="C19" s="65"/>
      <c r="D19" s="65"/>
      <c r="E19" s="66"/>
      <c r="F19" s="67">
        <v>6</v>
      </c>
      <c r="G19" s="68">
        <v>788</v>
      </c>
      <c r="H19" s="69"/>
      <c r="I19" s="68"/>
      <c r="J19" s="69">
        <v>830</v>
      </c>
      <c r="K19" s="70">
        <v>12</v>
      </c>
      <c r="L19" s="63" t="s">
        <v>64</v>
      </c>
      <c r="M19" s="65"/>
      <c r="N19" s="65"/>
      <c r="O19" s="65"/>
      <c r="P19" s="66"/>
      <c r="Q19" s="71">
        <v>17</v>
      </c>
    </row>
    <row r="20" spans="1:17" ht="16.5" customHeight="1">
      <c r="A20" s="71">
        <v>4</v>
      </c>
      <c r="B20" s="63" t="s">
        <v>79</v>
      </c>
      <c r="C20" s="65"/>
      <c r="D20" s="65"/>
      <c r="E20" s="66"/>
      <c r="F20" s="67">
        <v>1</v>
      </c>
      <c r="G20" s="68">
        <v>702</v>
      </c>
      <c r="H20" s="69"/>
      <c r="I20" s="68"/>
      <c r="J20" s="69">
        <v>758</v>
      </c>
      <c r="K20" s="70">
        <v>2</v>
      </c>
      <c r="L20" s="60" t="s">
        <v>80</v>
      </c>
      <c r="M20" s="65"/>
      <c r="N20" s="65"/>
      <c r="O20" s="65"/>
      <c r="P20" s="66"/>
      <c r="Q20" s="71">
        <v>20</v>
      </c>
    </row>
    <row r="21" spans="1:17" ht="16.5" customHeight="1">
      <c r="A21" s="71">
        <v>5</v>
      </c>
      <c r="B21" s="63" t="s">
        <v>81</v>
      </c>
      <c r="C21" s="65"/>
      <c r="D21" s="65"/>
      <c r="E21" s="66"/>
      <c r="F21" s="67">
        <v>4</v>
      </c>
      <c r="G21" s="68">
        <v>784</v>
      </c>
      <c r="H21" s="69"/>
      <c r="I21" s="68"/>
      <c r="J21" s="69">
        <v>785</v>
      </c>
      <c r="K21" s="70">
        <v>5</v>
      </c>
      <c r="L21" s="63" t="s">
        <v>37</v>
      </c>
      <c r="M21" s="65"/>
      <c r="N21" s="65"/>
      <c r="O21" s="65"/>
      <c r="P21" s="66"/>
      <c r="Q21" s="71">
        <v>5</v>
      </c>
    </row>
    <row r="22" spans="1:17" ht="16.5" customHeight="1">
      <c r="A22" s="71">
        <v>6</v>
      </c>
      <c r="B22" s="63" t="s">
        <v>82</v>
      </c>
      <c r="C22" s="65"/>
      <c r="D22" s="65"/>
      <c r="E22" s="66"/>
      <c r="F22" s="67">
        <v>7</v>
      </c>
      <c r="G22" s="68">
        <v>794</v>
      </c>
      <c r="H22" s="69"/>
      <c r="I22" s="68"/>
      <c r="J22" s="69">
        <v>803</v>
      </c>
      <c r="K22" s="70">
        <v>8</v>
      </c>
      <c r="L22" s="60" t="s">
        <v>53</v>
      </c>
      <c r="M22" s="65"/>
      <c r="N22" s="65"/>
      <c r="O22" s="65"/>
      <c r="P22" s="66"/>
      <c r="Q22" s="72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SUM(G17:H22)</f>
        <v>4696</v>
      </c>
      <c r="H23" s="53"/>
      <c r="I23" s="52">
        <f>SUM(I17:J22)</f>
        <v>4764</v>
      </c>
      <c r="J23" s="53">
        <f>SUM(J17:J22)</f>
        <v>4764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-68</v>
      </c>
      <c r="B25" s="36">
        <f>IF(G23=0,0,AVERAGE(G17:H22))</f>
        <v>782.6666666666666</v>
      </c>
      <c r="F25" s="5" t="s">
        <v>41</v>
      </c>
      <c r="G25" s="41">
        <f>SUM(F17:F22)</f>
        <v>39</v>
      </c>
      <c r="H25" s="42"/>
      <c r="I25" s="42"/>
      <c r="J25" s="41">
        <f>SUM(K17:K22)</f>
        <v>39</v>
      </c>
      <c r="K25" s="4" t="s">
        <v>42</v>
      </c>
      <c r="L25" s="4"/>
      <c r="P25" s="35">
        <f>IF(I23=0,0,AVERAGE(I17:J22))</f>
        <v>794</v>
      </c>
      <c r="Q25" s="34">
        <f>I23-G23</f>
        <v>68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0</v>
      </c>
      <c r="H27" s="42"/>
      <c r="I27" s="42"/>
      <c r="J27" s="41">
        <v>3</v>
      </c>
      <c r="K27" s="4" t="s">
        <v>46</v>
      </c>
      <c r="L27" s="4"/>
      <c r="P27" s="33" t="s">
        <v>44</v>
      </c>
      <c r="Q27" s="33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83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14</v>
      </c>
      <c r="Q4" s="10"/>
    </row>
    <row r="5" ht="3" customHeight="1">
      <c r="M5" s="11"/>
    </row>
    <row r="6" spans="1:17" ht="15">
      <c r="A6" s="4" t="s">
        <v>84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85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86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87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88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89</v>
      </c>
      <c r="C14" s="44"/>
      <c r="D14" s="44"/>
      <c r="E14" s="29" t="s">
        <v>19</v>
      </c>
      <c r="F14" s="57"/>
      <c r="G14" s="49" t="s">
        <v>90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>
        <v>3</v>
      </c>
      <c r="B17" s="63" t="s">
        <v>91</v>
      </c>
      <c r="C17" s="65"/>
      <c r="D17" s="65"/>
      <c r="E17" s="66"/>
      <c r="F17" s="67">
        <v>11</v>
      </c>
      <c r="G17" s="68">
        <v>822</v>
      </c>
      <c r="H17" s="69"/>
      <c r="I17" s="68"/>
      <c r="J17" s="69">
        <v>790</v>
      </c>
      <c r="K17" s="70">
        <v>6</v>
      </c>
      <c r="L17" s="63" t="s">
        <v>52</v>
      </c>
      <c r="M17" s="65"/>
      <c r="N17" s="65"/>
      <c r="O17" s="65"/>
      <c r="P17" s="66"/>
      <c r="Q17" s="71">
        <v>1</v>
      </c>
    </row>
    <row r="18" spans="1:17" ht="16.5" customHeight="1">
      <c r="A18" s="71">
        <v>4</v>
      </c>
      <c r="B18" s="63" t="s">
        <v>92</v>
      </c>
      <c r="C18" s="65"/>
      <c r="D18" s="65"/>
      <c r="E18" s="66"/>
      <c r="F18" s="67">
        <v>7</v>
      </c>
      <c r="G18" s="68">
        <v>798</v>
      </c>
      <c r="H18" s="69"/>
      <c r="I18" s="68"/>
      <c r="J18" s="69">
        <v>778</v>
      </c>
      <c r="K18" s="70">
        <v>5</v>
      </c>
      <c r="L18" s="63" t="s">
        <v>31</v>
      </c>
      <c r="M18" s="65"/>
      <c r="N18" s="65"/>
      <c r="O18" s="65"/>
      <c r="P18" s="66"/>
      <c r="Q18" s="71">
        <v>2</v>
      </c>
    </row>
    <row r="19" spans="1:17" ht="16.5" customHeight="1">
      <c r="A19" s="71">
        <v>8</v>
      </c>
      <c r="B19" s="63" t="s">
        <v>93</v>
      </c>
      <c r="C19" s="65"/>
      <c r="D19" s="65"/>
      <c r="E19" s="66"/>
      <c r="F19" s="67">
        <v>10</v>
      </c>
      <c r="G19" s="68">
        <v>814</v>
      </c>
      <c r="H19" s="69"/>
      <c r="I19" s="68"/>
      <c r="J19" s="69">
        <v>811</v>
      </c>
      <c r="K19" s="70">
        <v>9</v>
      </c>
      <c r="L19" s="63" t="s">
        <v>64</v>
      </c>
      <c r="M19" s="65"/>
      <c r="N19" s="65"/>
      <c r="O19" s="65"/>
      <c r="P19" s="66"/>
      <c r="Q19" s="71">
        <v>17</v>
      </c>
    </row>
    <row r="20" spans="1:17" ht="16.5" customHeight="1">
      <c r="A20" s="71">
        <v>10</v>
      </c>
      <c r="B20" s="63" t="s">
        <v>94</v>
      </c>
      <c r="C20" s="65"/>
      <c r="D20" s="65"/>
      <c r="E20" s="66"/>
      <c r="F20" s="67">
        <v>3</v>
      </c>
      <c r="G20" s="68">
        <v>754</v>
      </c>
      <c r="H20" s="69"/>
      <c r="I20" s="68"/>
      <c r="J20" s="69">
        <v>712</v>
      </c>
      <c r="K20" s="70">
        <v>1</v>
      </c>
      <c r="L20" s="60" t="s">
        <v>35</v>
      </c>
      <c r="M20" s="65"/>
      <c r="N20" s="65"/>
      <c r="O20" s="65"/>
      <c r="P20" s="66"/>
      <c r="Q20" s="71">
        <v>4</v>
      </c>
    </row>
    <row r="21" spans="1:17" ht="16.5" customHeight="1">
      <c r="A21" s="71">
        <v>11</v>
      </c>
      <c r="B21" s="63" t="s">
        <v>95</v>
      </c>
      <c r="C21" s="65"/>
      <c r="D21" s="65"/>
      <c r="E21" s="66"/>
      <c r="F21" s="67">
        <v>12</v>
      </c>
      <c r="G21" s="68">
        <v>841</v>
      </c>
      <c r="H21" s="69"/>
      <c r="I21" s="68"/>
      <c r="J21" s="69">
        <v>753</v>
      </c>
      <c r="K21" s="70">
        <v>2</v>
      </c>
      <c r="L21" s="63" t="s">
        <v>37</v>
      </c>
      <c r="M21" s="65"/>
      <c r="N21" s="65"/>
      <c r="O21" s="65"/>
      <c r="P21" s="66"/>
      <c r="Q21" s="71">
        <v>5</v>
      </c>
    </row>
    <row r="22" spans="1:17" ht="16.5" customHeight="1">
      <c r="A22" s="71">
        <v>12</v>
      </c>
      <c r="B22" s="63" t="s">
        <v>96</v>
      </c>
      <c r="C22" s="65"/>
      <c r="D22" s="65"/>
      <c r="E22" s="66"/>
      <c r="F22" s="67">
        <v>4</v>
      </c>
      <c r="G22" s="68">
        <v>755</v>
      </c>
      <c r="H22" s="69"/>
      <c r="I22" s="68"/>
      <c r="J22" s="69">
        <v>801</v>
      </c>
      <c r="K22" s="70">
        <v>8</v>
      </c>
      <c r="L22" s="60" t="s">
        <v>53</v>
      </c>
      <c r="M22" s="65"/>
      <c r="N22" s="65"/>
      <c r="O22" s="65"/>
      <c r="P22" s="66"/>
      <c r="Q22" s="72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SUM(G17:H22)</f>
        <v>4784</v>
      </c>
      <c r="H23" s="53"/>
      <c r="I23" s="52">
        <f>SUM(I17:J22)</f>
        <v>4645</v>
      </c>
      <c r="J23" s="53">
        <f>SUM(J17:J22)</f>
        <v>4645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139</v>
      </c>
      <c r="B25" s="36">
        <f>IF(G23=0,0,AVERAGE(G17:H22))</f>
        <v>797.3333333333334</v>
      </c>
      <c r="F25" s="5" t="s">
        <v>41</v>
      </c>
      <c r="G25" s="41">
        <f>SUM(F17:F22)</f>
        <v>47</v>
      </c>
      <c r="H25" s="42"/>
      <c r="I25" s="42"/>
      <c r="J25" s="41">
        <f>SUM(K17:K22)</f>
        <v>31</v>
      </c>
      <c r="K25" s="4" t="s">
        <v>42</v>
      </c>
      <c r="L25" s="4"/>
      <c r="P25" s="35">
        <f>IF(I23=0,0,AVERAGE(I17:J22))</f>
        <v>774.1666666666666</v>
      </c>
      <c r="Q25" s="34">
        <f>I23-G23</f>
        <v>-139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2</v>
      </c>
      <c r="H27" s="42"/>
      <c r="I27" s="42"/>
      <c r="J27" s="41">
        <v>1</v>
      </c>
      <c r="K27" s="4" t="s">
        <v>46</v>
      </c>
      <c r="L27" s="4"/>
      <c r="P27" s="33" t="s">
        <v>44</v>
      </c>
      <c r="Q27" s="33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97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19</v>
      </c>
      <c r="Q4" s="10"/>
    </row>
    <row r="5" ht="3" customHeight="1">
      <c r="M5" s="11"/>
    </row>
    <row r="6" spans="1:17" ht="15">
      <c r="A6" s="4" t="s">
        <v>84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5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98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99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100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101</v>
      </c>
      <c r="L14" s="44"/>
      <c r="M14" s="44"/>
      <c r="N14" s="27"/>
      <c r="O14" s="29" t="s">
        <v>19</v>
      </c>
      <c r="P14" s="57"/>
      <c r="Q14" s="49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52</v>
      </c>
      <c r="C17" s="65"/>
      <c r="D17" s="65"/>
      <c r="E17" s="66"/>
      <c r="F17" s="67">
        <v>12</v>
      </c>
      <c r="G17" s="68">
        <v>845</v>
      </c>
      <c r="H17" s="69"/>
      <c r="I17" s="68"/>
      <c r="J17" s="69">
        <v>761</v>
      </c>
      <c r="K17" s="70">
        <v>6</v>
      </c>
      <c r="L17" s="63" t="s">
        <v>103</v>
      </c>
      <c r="M17" s="65"/>
      <c r="N17" s="65"/>
      <c r="O17" s="65"/>
      <c r="P17" s="66"/>
      <c r="Q17" s="71"/>
    </row>
    <row r="18" spans="1:17" ht="16.5" customHeight="1">
      <c r="A18" s="64">
        <v>17</v>
      </c>
      <c r="B18" s="63" t="s">
        <v>64</v>
      </c>
      <c r="C18" s="65"/>
      <c r="D18" s="65"/>
      <c r="E18" s="66"/>
      <c r="F18" s="67">
        <v>8</v>
      </c>
      <c r="G18" s="68">
        <v>786</v>
      </c>
      <c r="H18" s="69"/>
      <c r="I18" s="68"/>
      <c r="J18" s="69">
        <v>740</v>
      </c>
      <c r="K18" s="70">
        <v>3</v>
      </c>
      <c r="L18" s="63" t="s">
        <v>104</v>
      </c>
      <c r="M18" s="65"/>
      <c r="N18" s="65"/>
      <c r="O18" s="65"/>
      <c r="P18" s="66"/>
      <c r="Q18" s="71"/>
    </row>
    <row r="19" spans="1:17" ht="16.5" customHeight="1">
      <c r="A19" s="64">
        <v>2</v>
      </c>
      <c r="B19" s="63" t="s">
        <v>31</v>
      </c>
      <c r="C19" s="65"/>
      <c r="D19" s="65"/>
      <c r="E19" s="66"/>
      <c r="F19" s="67">
        <v>10</v>
      </c>
      <c r="G19" s="68">
        <v>805</v>
      </c>
      <c r="H19" s="69"/>
      <c r="I19" s="68"/>
      <c r="J19" s="69">
        <v>737</v>
      </c>
      <c r="K19" s="70">
        <v>2</v>
      </c>
      <c r="L19" s="63" t="s">
        <v>105</v>
      </c>
      <c r="M19" s="65"/>
      <c r="N19" s="65"/>
      <c r="O19" s="65"/>
      <c r="P19" s="66"/>
      <c r="Q19" s="71"/>
    </row>
    <row r="20" spans="1:17" ht="16.5" customHeight="1">
      <c r="A20" s="64">
        <v>6</v>
      </c>
      <c r="B20" s="60" t="s">
        <v>53</v>
      </c>
      <c r="C20" s="65"/>
      <c r="D20" s="65"/>
      <c r="E20" s="66"/>
      <c r="F20" s="67">
        <v>11</v>
      </c>
      <c r="G20" s="68">
        <v>844</v>
      </c>
      <c r="H20" s="69"/>
      <c r="I20" s="68"/>
      <c r="J20" s="69">
        <v>781</v>
      </c>
      <c r="K20" s="70">
        <v>7</v>
      </c>
      <c r="L20" s="60" t="s">
        <v>106</v>
      </c>
      <c r="M20" s="65"/>
      <c r="N20" s="65"/>
      <c r="O20" s="65"/>
      <c r="P20" s="66"/>
      <c r="Q20" s="71"/>
    </row>
    <row r="21" spans="1:17" ht="16.5" customHeight="1">
      <c r="A21" s="64">
        <v>5</v>
      </c>
      <c r="B21" s="63" t="s">
        <v>37</v>
      </c>
      <c r="C21" s="65"/>
      <c r="D21" s="65"/>
      <c r="E21" s="66"/>
      <c r="F21" s="67">
        <v>4</v>
      </c>
      <c r="G21" s="68">
        <v>746</v>
      </c>
      <c r="H21" s="69"/>
      <c r="I21" s="68"/>
      <c r="J21" s="69">
        <v>710</v>
      </c>
      <c r="K21" s="70">
        <v>1</v>
      </c>
      <c r="L21" s="63" t="s">
        <v>107</v>
      </c>
      <c r="M21" s="65"/>
      <c r="N21" s="65"/>
      <c r="O21" s="65"/>
      <c r="P21" s="66"/>
      <c r="Q21" s="71"/>
    </row>
    <row r="22" spans="1:17" ht="16.5" customHeight="1">
      <c r="A22" s="64">
        <v>20</v>
      </c>
      <c r="B22" s="63" t="s">
        <v>80</v>
      </c>
      <c r="C22" s="65"/>
      <c r="D22" s="65"/>
      <c r="E22" s="66"/>
      <c r="F22" s="67">
        <v>9</v>
      </c>
      <c r="G22" s="68">
        <v>790</v>
      </c>
      <c r="H22" s="69"/>
      <c r="I22" s="68"/>
      <c r="J22" s="69">
        <v>746</v>
      </c>
      <c r="K22" s="70">
        <v>5</v>
      </c>
      <c r="L22" s="63" t="s">
        <v>108</v>
      </c>
      <c r="M22" s="65"/>
      <c r="N22" s="65"/>
      <c r="O22" s="65"/>
      <c r="P22" s="66"/>
      <c r="Q22" s="72"/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4816</v>
      </c>
      <c r="H23" s="53"/>
      <c r="I23" s="52">
        <f>SUM(I17:J22)</f>
        <v>4475</v>
      </c>
      <c r="J23" s="53">
        <f>SUM(J17:J22)</f>
        <v>4475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341</v>
      </c>
      <c r="B25" s="36">
        <f>IF(G23=0,0,AVERAGE(G17:H22))</f>
        <v>802.6666666666666</v>
      </c>
      <c r="F25" s="5" t="s">
        <v>41</v>
      </c>
      <c r="G25" s="41">
        <f>SUM(F17:F22)</f>
        <v>54</v>
      </c>
      <c r="H25" s="42"/>
      <c r="I25" s="42"/>
      <c r="J25" s="41">
        <f>SUM(K17:K22)</f>
        <v>24</v>
      </c>
      <c r="K25" s="4" t="s">
        <v>42</v>
      </c>
      <c r="L25" s="4"/>
      <c r="P25" s="35">
        <f>IF(I23=0,0,AVERAGE(I17:J22))</f>
        <v>745.8333333333334</v>
      </c>
      <c r="Q25" s="34">
        <f>I23-G23</f>
        <v>-341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109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21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6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110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111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112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113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/>
      <c r="C14" s="44"/>
      <c r="D14" s="49" t="s">
        <v>114</v>
      </c>
      <c r="E14" s="29" t="s">
        <v>19</v>
      </c>
      <c r="F14" s="57"/>
      <c r="G14" s="49" t="s">
        <v>115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71"/>
      <c r="B17" s="63" t="s">
        <v>116</v>
      </c>
      <c r="C17" s="65"/>
      <c r="D17" s="65"/>
      <c r="E17" s="66"/>
      <c r="F17" s="67">
        <v>7</v>
      </c>
      <c r="G17" s="68">
        <v>778</v>
      </c>
      <c r="H17" s="69"/>
      <c r="I17" s="68"/>
      <c r="J17" s="69">
        <v>743</v>
      </c>
      <c r="K17" s="70">
        <v>3</v>
      </c>
      <c r="L17" s="63" t="s">
        <v>52</v>
      </c>
      <c r="M17" s="65"/>
      <c r="N17" s="65"/>
      <c r="O17" s="65"/>
      <c r="P17" s="66"/>
      <c r="Q17" s="71">
        <v>1</v>
      </c>
    </row>
    <row r="18" spans="1:17" ht="16.5" customHeight="1">
      <c r="A18" s="71"/>
      <c r="B18" s="63" t="s">
        <v>117</v>
      </c>
      <c r="C18" s="65"/>
      <c r="D18" s="65"/>
      <c r="E18" s="66"/>
      <c r="F18" s="67">
        <v>5</v>
      </c>
      <c r="G18" s="68">
        <v>771</v>
      </c>
      <c r="H18" s="69"/>
      <c r="I18" s="68"/>
      <c r="J18" s="69">
        <v>751</v>
      </c>
      <c r="K18" s="70">
        <v>4</v>
      </c>
      <c r="L18" s="63" t="s">
        <v>53</v>
      </c>
      <c r="M18" s="65"/>
      <c r="N18" s="65"/>
      <c r="O18" s="65"/>
      <c r="P18" s="66"/>
      <c r="Q18" s="71">
        <v>6</v>
      </c>
    </row>
    <row r="19" spans="1:17" ht="16.5" customHeight="1">
      <c r="A19" s="71"/>
      <c r="B19" s="63" t="s">
        <v>118</v>
      </c>
      <c r="C19" s="65"/>
      <c r="D19" s="65"/>
      <c r="E19" s="66"/>
      <c r="F19" s="67">
        <v>11</v>
      </c>
      <c r="G19" s="68">
        <v>805</v>
      </c>
      <c r="H19" s="69"/>
      <c r="I19" s="68"/>
      <c r="J19" s="69">
        <v>777</v>
      </c>
      <c r="K19" s="70">
        <v>6</v>
      </c>
      <c r="L19" s="63" t="s">
        <v>64</v>
      </c>
      <c r="M19" s="65"/>
      <c r="N19" s="65"/>
      <c r="O19" s="65"/>
      <c r="P19" s="66"/>
      <c r="Q19" s="71">
        <v>17</v>
      </c>
    </row>
    <row r="20" spans="1:17" ht="16.5" customHeight="1">
      <c r="A20" s="71"/>
      <c r="B20" s="63" t="s">
        <v>119</v>
      </c>
      <c r="C20" s="65"/>
      <c r="D20" s="65"/>
      <c r="E20" s="66"/>
      <c r="F20" s="67">
        <v>9</v>
      </c>
      <c r="G20" s="68">
        <v>786</v>
      </c>
      <c r="H20" s="69"/>
      <c r="I20" s="68"/>
      <c r="J20" s="69">
        <v>739</v>
      </c>
      <c r="K20" s="70">
        <v>2</v>
      </c>
      <c r="L20" s="60" t="s">
        <v>80</v>
      </c>
      <c r="M20" s="65"/>
      <c r="N20" s="65"/>
      <c r="O20" s="65"/>
      <c r="P20" s="66"/>
      <c r="Q20" s="71">
        <v>20</v>
      </c>
    </row>
    <row r="21" spans="1:17" ht="16.5" customHeight="1">
      <c r="A21" s="71"/>
      <c r="B21" s="63" t="s">
        <v>120</v>
      </c>
      <c r="C21" s="65"/>
      <c r="D21" s="65"/>
      <c r="E21" s="66"/>
      <c r="F21" s="67">
        <v>8</v>
      </c>
      <c r="G21" s="68">
        <v>780</v>
      </c>
      <c r="H21" s="69"/>
      <c r="I21" s="68"/>
      <c r="J21" s="69">
        <v>736</v>
      </c>
      <c r="K21" s="70">
        <v>1</v>
      </c>
      <c r="L21" s="63" t="s">
        <v>37</v>
      </c>
      <c r="M21" s="65"/>
      <c r="N21" s="65"/>
      <c r="O21" s="65"/>
      <c r="P21" s="66"/>
      <c r="Q21" s="71">
        <v>5</v>
      </c>
    </row>
    <row r="22" spans="1:17" ht="16.5" customHeight="1">
      <c r="A22" s="71"/>
      <c r="B22" s="63" t="s">
        <v>121</v>
      </c>
      <c r="C22" s="65"/>
      <c r="D22" s="65"/>
      <c r="E22" s="66"/>
      <c r="F22" s="67">
        <v>12</v>
      </c>
      <c r="G22" s="68">
        <v>827</v>
      </c>
      <c r="H22" s="69"/>
      <c r="I22" s="68"/>
      <c r="J22" s="69">
        <v>789</v>
      </c>
      <c r="K22" s="70">
        <v>10</v>
      </c>
      <c r="L22" s="60" t="s">
        <v>122</v>
      </c>
      <c r="M22" s="65"/>
      <c r="N22" s="65"/>
      <c r="O22" s="65"/>
      <c r="P22" s="66"/>
      <c r="Q22" s="72">
        <v>2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SUM(G17:H22)</f>
        <v>4747</v>
      </c>
      <c r="H23" s="53"/>
      <c r="I23" s="52">
        <f>SUM(I17:J22)</f>
        <v>4535</v>
      </c>
      <c r="J23" s="53">
        <f>SUM(J17:J22)</f>
        <v>4535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212</v>
      </c>
      <c r="B25" s="36">
        <f>IF(G23=0,0,AVERAGE(G17:H22))</f>
        <v>791.1666666666666</v>
      </c>
      <c r="F25" s="5" t="s">
        <v>41</v>
      </c>
      <c r="G25" s="41">
        <f>SUM(F17:F22)</f>
        <v>52</v>
      </c>
      <c r="H25" s="42"/>
      <c r="I25" s="42"/>
      <c r="J25" s="41">
        <f>SUM(K17:K22)</f>
        <v>26</v>
      </c>
      <c r="K25" s="4" t="s">
        <v>42</v>
      </c>
      <c r="L25" s="4"/>
      <c r="P25" s="35">
        <f>IF(I23=0,0,AVERAGE(I17:J22))</f>
        <v>755.8333333333334</v>
      </c>
      <c r="Q25" s="34">
        <f>I23-G23</f>
        <v>-212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3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/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26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7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123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124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125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126</v>
      </c>
      <c r="L14" s="44"/>
      <c r="M14" s="44"/>
      <c r="N14" s="27"/>
      <c r="O14" s="29" t="s">
        <v>19</v>
      </c>
      <c r="P14" s="57"/>
      <c r="Q14" s="49" t="s">
        <v>127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52</v>
      </c>
      <c r="C17" s="65"/>
      <c r="D17" s="65"/>
      <c r="E17" s="66"/>
      <c r="F17" s="67">
        <v>12</v>
      </c>
      <c r="G17" s="68">
        <v>842</v>
      </c>
      <c r="H17" s="69"/>
      <c r="I17" s="68"/>
      <c r="J17" s="69">
        <v>787</v>
      </c>
      <c r="K17" s="70">
        <v>8</v>
      </c>
      <c r="L17" s="63" t="s">
        <v>128</v>
      </c>
      <c r="M17" s="65"/>
      <c r="N17" s="65"/>
      <c r="O17" s="65"/>
      <c r="P17" s="66"/>
      <c r="Q17" s="71">
        <v>18</v>
      </c>
    </row>
    <row r="18" spans="1:17" ht="16.5" customHeight="1">
      <c r="A18" s="64">
        <v>6</v>
      </c>
      <c r="B18" s="60" t="s">
        <v>53</v>
      </c>
      <c r="C18" s="65"/>
      <c r="D18" s="65"/>
      <c r="E18" s="66"/>
      <c r="F18" s="67">
        <v>11</v>
      </c>
      <c r="G18" s="68">
        <v>811</v>
      </c>
      <c r="H18" s="69"/>
      <c r="I18" s="68"/>
      <c r="J18" s="69">
        <v>753</v>
      </c>
      <c r="K18" s="70">
        <v>4</v>
      </c>
      <c r="L18" s="63" t="s">
        <v>129</v>
      </c>
      <c r="M18" s="65"/>
      <c r="N18" s="65"/>
      <c r="O18" s="65"/>
      <c r="P18" s="66"/>
      <c r="Q18" s="71">
        <v>32</v>
      </c>
    </row>
    <row r="19" spans="1:17" ht="16.5" customHeight="1">
      <c r="A19" s="64">
        <v>17</v>
      </c>
      <c r="B19" s="63" t="s">
        <v>64</v>
      </c>
      <c r="C19" s="65"/>
      <c r="D19" s="65"/>
      <c r="E19" s="66"/>
      <c r="F19" s="67">
        <v>5</v>
      </c>
      <c r="G19" s="68">
        <v>768</v>
      </c>
      <c r="H19" s="69"/>
      <c r="I19" s="68"/>
      <c r="J19" s="69">
        <v>774</v>
      </c>
      <c r="K19" s="70">
        <v>6</v>
      </c>
      <c r="L19" s="63" t="s">
        <v>130</v>
      </c>
      <c r="M19" s="65"/>
      <c r="N19" s="65"/>
      <c r="O19" s="65"/>
      <c r="P19" s="66"/>
      <c r="Q19" s="71">
        <v>14</v>
      </c>
    </row>
    <row r="20" spans="1:17" ht="16.5" customHeight="1">
      <c r="A20" s="64">
        <v>20</v>
      </c>
      <c r="B20" s="63" t="s">
        <v>80</v>
      </c>
      <c r="C20" s="65"/>
      <c r="D20" s="65"/>
      <c r="E20" s="66"/>
      <c r="F20" s="67">
        <v>9</v>
      </c>
      <c r="G20" s="68">
        <v>799</v>
      </c>
      <c r="H20" s="69"/>
      <c r="I20" s="68"/>
      <c r="J20" s="69">
        <v>749</v>
      </c>
      <c r="K20" s="70">
        <v>2</v>
      </c>
      <c r="L20" s="60" t="s">
        <v>131</v>
      </c>
      <c r="M20" s="65"/>
      <c r="N20" s="65"/>
      <c r="O20" s="65"/>
      <c r="P20" s="66"/>
      <c r="Q20" s="71">
        <v>31</v>
      </c>
    </row>
    <row r="21" spans="1:17" ht="16.5" customHeight="1">
      <c r="A21" s="64">
        <v>2</v>
      </c>
      <c r="B21" s="63" t="s">
        <v>31</v>
      </c>
      <c r="C21" s="65"/>
      <c r="D21" s="65"/>
      <c r="E21" s="66"/>
      <c r="F21" s="67">
        <v>10</v>
      </c>
      <c r="G21" s="68">
        <v>800</v>
      </c>
      <c r="H21" s="69"/>
      <c r="I21" s="68"/>
      <c r="J21" s="69">
        <v>778</v>
      </c>
      <c r="K21" s="70">
        <v>7</v>
      </c>
      <c r="L21" s="63" t="s">
        <v>132</v>
      </c>
      <c r="M21" s="65"/>
      <c r="N21" s="65"/>
      <c r="O21" s="65"/>
      <c r="P21" s="66"/>
      <c r="Q21" s="71">
        <v>19</v>
      </c>
    </row>
    <row r="22" spans="1:17" ht="16.5" customHeight="1">
      <c r="A22" s="64">
        <v>5</v>
      </c>
      <c r="B22" s="63" t="s">
        <v>37</v>
      </c>
      <c r="C22" s="65"/>
      <c r="D22" s="65"/>
      <c r="E22" s="66"/>
      <c r="F22" s="67">
        <v>3</v>
      </c>
      <c r="G22" s="68">
        <v>751</v>
      </c>
      <c r="H22" s="69"/>
      <c r="I22" s="68"/>
      <c r="J22" s="69">
        <v>732</v>
      </c>
      <c r="K22" s="70">
        <v>1</v>
      </c>
      <c r="L22" s="63" t="s">
        <v>133</v>
      </c>
      <c r="M22" s="65"/>
      <c r="N22" s="65"/>
      <c r="O22" s="65"/>
      <c r="P22" s="66"/>
      <c r="Q22" s="72">
        <v>16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4771</v>
      </c>
      <c r="H23" s="53"/>
      <c r="I23" s="52">
        <f>SUM(I17:J22)</f>
        <v>4573</v>
      </c>
      <c r="J23" s="53">
        <f>SUM(J17:J22)</f>
        <v>4573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198</v>
      </c>
      <c r="B25" s="36">
        <f>IF(G23=0,0,AVERAGE(G17:H22))</f>
        <v>795.1666666666666</v>
      </c>
      <c r="F25" s="5" t="s">
        <v>41</v>
      </c>
      <c r="G25" s="41">
        <f>SUM(F17:F22)</f>
        <v>50</v>
      </c>
      <c r="H25" s="42"/>
      <c r="I25" s="42"/>
      <c r="J25" s="41">
        <f>SUM(K17:K22)</f>
        <v>28</v>
      </c>
      <c r="K25" s="4" t="s">
        <v>42</v>
      </c>
      <c r="L25" s="4"/>
      <c r="P25" s="35">
        <f>IF(I23=0,0,AVERAGE(I17:J22))</f>
        <v>762.1666666666666</v>
      </c>
      <c r="Q25" s="34">
        <f>I23-G23</f>
        <v>-198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134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30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8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54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135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13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11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17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15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21</v>
      </c>
      <c r="C14" s="44"/>
      <c r="D14" s="44"/>
      <c r="E14" s="29" t="s">
        <v>19</v>
      </c>
      <c r="F14" s="57"/>
      <c r="G14" s="49" t="s">
        <v>22</v>
      </c>
      <c r="H14" s="39"/>
      <c r="I14" s="27"/>
      <c r="J14" s="56"/>
      <c r="K14" s="56" t="s">
        <v>18</v>
      </c>
      <c r="L14" s="44"/>
      <c r="M14" s="44"/>
      <c r="N14" s="27"/>
      <c r="O14" s="29" t="s">
        <v>19</v>
      </c>
      <c r="P14" s="57"/>
      <c r="Q14" s="49" t="s">
        <v>20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>
        <v>1</v>
      </c>
      <c r="B17" s="63" t="s">
        <v>52</v>
      </c>
      <c r="C17" s="65"/>
      <c r="D17" s="65"/>
      <c r="E17" s="66"/>
      <c r="F17" s="67">
        <v>12</v>
      </c>
      <c r="G17" s="68">
        <v>848</v>
      </c>
      <c r="H17" s="69"/>
      <c r="I17" s="68"/>
      <c r="J17" s="69">
        <v>759</v>
      </c>
      <c r="K17" s="70">
        <v>8</v>
      </c>
      <c r="L17" s="63" t="s">
        <v>32</v>
      </c>
      <c r="M17" s="65"/>
      <c r="N17" s="65"/>
      <c r="O17" s="65"/>
      <c r="P17" s="66"/>
      <c r="Q17" s="64">
        <v>3</v>
      </c>
    </row>
    <row r="18" spans="1:17" ht="16.5" customHeight="1">
      <c r="A18" s="64">
        <v>6</v>
      </c>
      <c r="B18" s="60" t="s">
        <v>53</v>
      </c>
      <c r="C18" s="65"/>
      <c r="D18" s="65"/>
      <c r="E18" s="66"/>
      <c r="F18" s="67">
        <v>7</v>
      </c>
      <c r="G18" s="68">
        <v>758</v>
      </c>
      <c r="H18" s="69"/>
      <c r="I18" s="68"/>
      <c r="J18" s="69">
        <v>699</v>
      </c>
      <c r="K18" s="70">
        <v>2</v>
      </c>
      <c r="L18" s="63" t="s">
        <v>30</v>
      </c>
      <c r="M18" s="65"/>
      <c r="N18" s="65"/>
      <c r="O18" s="65"/>
      <c r="P18" s="66"/>
      <c r="Q18" s="64">
        <v>2</v>
      </c>
    </row>
    <row r="19" spans="1:17" ht="16.5" customHeight="1">
      <c r="A19" s="64">
        <v>2</v>
      </c>
      <c r="B19" s="63" t="s">
        <v>31</v>
      </c>
      <c r="C19" s="65"/>
      <c r="D19" s="65"/>
      <c r="E19" s="66"/>
      <c r="F19" s="67">
        <v>11</v>
      </c>
      <c r="G19" s="68">
        <v>831</v>
      </c>
      <c r="H19" s="69"/>
      <c r="I19" s="68"/>
      <c r="J19" s="69">
        <v>527</v>
      </c>
      <c r="K19" s="70">
        <v>1</v>
      </c>
      <c r="L19" s="63" t="s">
        <v>136</v>
      </c>
      <c r="M19" s="65"/>
      <c r="N19" s="65"/>
      <c r="O19" s="65"/>
      <c r="P19" s="66"/>
      <c r="Q19" s="64">
        <v>9</v>
      </c>
    </row>
    <row r="20" spans="1:17" ht="16.5" customHeight="1">
      <c r="A20" s="64">
        <v>20</v>
      </c>
      <c r="B20" s="63" t="s">
        <v>80</v>
      </c>
      <c r="C20" s="65"/>
      <c r="D20" s="65"/>
      <c r="E20" s="66"/>
      <c r="F20" s="67">
        <v>9</v>
      </c>
      <c r="G20" s="68">
        <v>772</v>
      </c>
      <c r="H20" s="69"/>
      <c r="I20" s="68"/>
      <c r="J20" s="69">
        <v>752</v>
      </c>
      <c r="K20" s="70">
        <v>5</v>
      </c>
      <c r="L20" s="63" t="s">
        <v>34</v>
      </c>
      <c r="M20" s="65"/>
      <c r="N20" s="65"/>
      <c r="O20" s="65"/>
      <c r="P20" s="66"/>
      <c r="Q20" s="64">
        <v>4</v>
      </c>
    </row>
    <row r="21" spans="1:17" ht="16.5" customHeight="1">
      <c r="A21" s="64">
        <v>17</v>
      </c>
      <c r="B21" s="63" t="s">
        <v>64</v>
      </c>
      <c r="C21" s="65"/>
      <c r="D21" s="65"/>
      <c r="E21" s="66"/>
      <c r="F21" s="67">
        <v>10</v>
      </c>
      <c r="G21" s="68">
        <v>806</v>
      </c>
      <c r="H21" s="69"/>
      <c r="I21" s="68"/>
      <c r="J21" s="69">
        <v>750</v>
      </c>
      <c r="K21" s="70">
        <v>4</v>
      </c>
      <c r="L21" s="63" t="s">
        <v>36</v>
      </c>
      <c r="M21" s="65"/>
      <c r="N21" s="65"/>
      <c r="O21" s="65"/>
      <c r="P21" s="66"/>
      <c r="Q21" s="64">
        <v>5</v>
      </c>
    </row>
    <row r="22" spans="1:17" ht="16.5" customHeight="1">
      <c r="A22" s="64">
        <v>5</v>
      </c>
      <c r="B22" s="63" t="s">
        <v>37</v>
      </c>
      <c r="C22" s="65"/>
      <c r="D22" s="65"/>
      <c r="E22" s="66"/>
      <c r="F22" s="67">
        <v>6</v>
      </c>
      <c r="G22" s="68">
        <v>753</v>
      </c>
      <c r="H22" s="69"/>
      <c r="I22" s="68"/>
      <c r="J22" s="69">
        <v>749</v>
      </c>
      <c r="K22" s="70">
        <v>3</v>
      </c>
      <c r="L22" s="63" t="s">
        <v>38</v>
      </c>
      <c r="M22" s="65"/>
      <c r="N22" s="65"/>
      <c r="O22" s="65"/>
      <c r="P22" s="66"/>
      <c r="Q22" s="64">
        <v>6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4768</v>
      </c>
      <c r="H23" s="53"/>
      <c r="I23" s="52">
        <f>SUM(I17:J22)</f>
        <v>4236</v>
      </c>
      <c r="J23" s="53">
        <f>SUM(J17:J22)</f>
        <v>4236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532</v>
      </c>
      <c r="B25" s="36">
        <f>IF(G23=0,0,AVERAGE(G17:H22))</f>
        <v>794.6666666666666</v>
      </c>
      <c r="F25" s="5" t="s">
        <v>41</v>
      </c>
      <c r="G25" s="41">
        <f>SUM(F17:F22)</f>
        <v>55</v>
      </c>
      <c r="H25" s="42"/>
      <c r="I25" s="42"/>
      <c r="J25" s="41">
        <f>SUM(K17:K22)</f>
        <v>23</v>
      </c>
      <c r="K25" s="4" t="s">
        <v>42</v>
      </c>
      <c r="L25" s="4"/>
      <c r="P25" s="35">
        <f>IF(I23=0,0,AVERAGE(I17:J22))</f>
        <v>706</v>
      </c>
      <c r="Q25" s="34">
        <f>I23-G23</f>
        <v>-532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74" t="s">
        <v>137</v>
      </c>
      <c r="D28" s="51"/>
      <c r="E28" s="51"/>
      <c r="F28" s="51"/>
      <c r="G28" s="51"/>
      <c r="H28" s="75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49</v>
      </c>
      <c r="F30" s="54"/>
      <c r="G30" s="54"/>
      <c r="H30" s="28"/>
      <c r="I30" s="28"/>
      <c r="J30" s="4" t="s">
        <v>48</v>
      </c>
      <c r="M30" s="50"/>
      <c r="N30" s="50"/>
      <c r="O30" s="58" t="s">
        <v>138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574218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35</v>
      </c>
      <c r="Q4" s="10"/>
    </row>
    <row r="5" ht="3" customHeight="1">
      <c r="M5" s="11"/>
    </row>
    <row r="6" spans="1:17" ht="15">
      <c r="A6" s="4" t="s">
        <v>69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9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3" t="s">
        <v>139</v>
      </c>
      <c r="D8" s="61"/>
      <c r="E8" s="61"/>
      <c r="F8" s="61"/>
      <c r="G8" s="61"/>
      <c r="H8" s="61"/>
      <c r="I8" s="61"/>
      <c r="J8" s="61"/>
      <c r="K8" s="61"/>
      <c r="L8" s="61"/>
      <c r="M8" s="62"/>
      <c r="N8" s="27"/>
      <c r="O8" s="4" t="s">
        <v>8</v>
      </c>
      <c r="P8" s="57"/>
      <c r="Q8" s="45" t="s">
        <v>140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59"/>
      <c r="C10" s="55" t="s">
        <v>56</v>
      </c>
      <c r="D10" s="48"/>
      <c r="E10" s="48"/>
      <c r="F10" s="48"/>
      <c r="G10" s="48"/>
      <c r="H10" s="39"/>
      <c r="I10" s="27"/>
      <c r="J10" s="8" t="s">
        <v>12</v>
      </c>
      <c r="K10" s="27"/>
      <c r="L10" s="55" t="s">
        <v>13</v>
      </c>
      <c r="M10" s="48"/>
      <c r="N10" s="48"/>
      <c r="O10" s="48"/>
      <c r="P10" s="48"/>
      <c r="Q10" s="48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56" t="s">
        <v>57</v>
      </c>
      <c r="D12" s="44"/>
      <c r="E12" s="44"/>
      <c r="F12" s="44"/>
      <c r="G12" s="44"/>
      <c r="H12" s="40"/>
      <c r="I12" s="28"/>
      <c r="J12" s="8" t="s">
        <v>16</v>
      </c>
      <c r="K12" s="28"/>
      <c r="L12" s="56" t="s">
        <v>17</v>
      </c>
      <c r="M12" s="44"/>
      <c r="N12" s="44"/>
      <c r="O12" s="44"/>
      <c r="P12" s="44"/>
      <c r="Q12" s="44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56"/>
      <c r="B14" s="56" t="s">
        <v>58</v>
      </c>
      <c r="C14" s="44"/>
      <c r="D14" s="44"/>
      <c r="E14" s="29" t="s">
        <v>19</v>
      </c>
      <c r="F14" s="57"/>
      <c r="G14" s="49" t="s">
        <v>59</v>
      </c>
      <c r="H14" s="39"/>
      <c r="I14" s="27"/>
      <c r="J14" s="56"/>
      <c r="K14" s="56" t="s">
        <v>21</v>
      </c>
      <c r="L14" s="44"/>
      <c r="M14" s="44"/>
      <c r="N14" s="27"/>
      <c r="O14" s="29" t="s">
        <v>19</v>
      </c>
      <c r="P14" s="57"/>
      <c r="Q14" s="49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46" t="s">
        <v>24</v>
      </c>
      <c r="C16" s="47"/>
      <c r="D16" s="47"/>
      <c r="E16" s="17"/>
      <c r="F16" s="17" t="s">
        <v>25</v>
      </c>
      <c r="G16" s="46" t="s">
        <v>26</v>
      </c>
      <c r="H16" s="17"/>
      <c r="I16" s="46"/>
      <c r="J16" s="17" t="s">
        <v>26</v>
      </c>
      <c r="K16" s="17" t="s">
        <v>25</v>
      </c>
      <c r="L16" s="46" t="s">
        <v>27</v>
      </c>
      <c r="M16" s="47"/>
      <c r="N16" s="47"/>
      <c r="O16" s="47"/>
      <c r="P16" s="17"/>
      <c r="Q16" s="14" t="s">
        <v>28</v>
      </c>
    </row>
    <row r="17" spans="1:17" ht="16.5" customHeight="1">
      <c r="A17" s="64"/>
      <c r="B17" s="63" t="s">
        <v>141</v>
      </c>
      <c r="C17" s="65"/>
      <c r="D17" s="65"/>
      <c r="E17" s="66"/>
      <c r="F17" s="67">
        <v>7</v>
      </c>
      <c r="G17" s="68">
        <v>777</v>
      </c>
      <c r="H17" s="69"/>
      <c r="I17" s="68"/>
      <c r="J17" s="69">
        <v>835</v>
      </c>
      <c r="K17" s="70">
        <v>12</v>
      </c>
      <c r="L17" s="63" t="s">
        <v>52</v>
      </c>
      <c r="M17" s="65"/>
      <c r="N17" s="65"/>
      <c r="O17" s="65"/>
      <c r="P17" s="66"/>
      <c r="Q17" s="64">
        <v>1</v>
      </c>
    </row>
    <row r="18" spans="1:17" ht="16.5" customHeight="1">
      <c r="A18" s="64"/>
      <c r="B18" s="60" t="s">
        <v>67</v>
      </c>
      <c r="C18" s="65"/>
      <c r="D18" s="65"/>
      <c r="E18" s="66"/>
      <c r="F18" s="67">
        <v>11</v>
      </c>
      <c r="G18" s="68">
        <v>814</v>
      </c>
      <c r="H18" s="69"/>
      <c r="I18" s="68"/>
      <c r="J18" s="69">
        <v>768</v>
      </c>
      <c r="K18" s="70">
        <v>6</v>
      </c>
      <c r="L18" s="63" t="s">
        <v>31</v>
      </c>
      <c r="M18" s="65"/>
      <c r="N18" s="65"/>
      <c r="O18" s="65"/>
      <c r="P18" s="66"/>
      <c r="Q18" s="64">
        <v>2</v>
      </c>
    </row>
    <row r="19" spans="1:17" ht="16.5" customHeight="1">
      <c r="A19" s="64"/>
      <c r="B19" s="63" t="s">
        <v>142</v>
      </c>
      <c r="C19" s="65"/>
      <c r="D19" s="65"/>
      <c r="E19" s="66"/>
      <c r="F19" s="67">
        <v>4</v>
      </c>
      <c r="G19" s="68">
        <v>739</v>
      </c>
      <c r="H19" s="69"/>
      <c r="I19" s="68"/>
      <c r="J19" s="69">
        <v>766</v>
      </c>
      <c r="K19" s="70">
        <v>5</v>
      </c>
      <c r="L19" s="63" t="s">
        <v>64</v>
      </c>
      <c r="M19" s="65"/>
      <c r="N19" s="65"/>
      <c r="O19" s="65"/>
      <c r="P19" s="66"/>
      <c r="Q19" s="64">
        <v>17</v>
      </c>
    </row>
    <row r="20" spans="1:17" ht="16.5" customHeight="1">
      <c r="A20" s="64"/>
      <c r="B20" s="63" t="s">
        <v>61</v>
      </c>
      <c r="C20" s="65"/>
      <c r="D20" s="65"/>
      <c r="E20" s="66"/>
      <c r="F20" s="67">
        <v>10</v>
      </c>
      <c r="G20" s="68">
        <v>806</v>
      </c>
      <c r="H20" s="69"/>
      <c r="I20" s="68"/>
      <c r="J20" s="69">
        <v>731</v>
      </c>
      <c r="K20" s="70">
        <v>3</v>
      </c>
      <c r="L20" s="63" t="s">
        <v>80</v>
      </c>
      <c r="M20" s="65"/>
      <c r="N20" s="65"/>
      <c r="O20" s="65"/>
      <c r="P20" s="66"/>
      <c r="Q20" s="64">
        <v>20</v>
      </c>
    </row>
    <row r="21" spans="1:17" ht="16.5" customHeight="1">
      <c r="A21" s="64"/>
      <c r="B21" s="63" t="s">
        <v>143</v>
      </c>
      <c r="C21" s="65"/>
      <c r="D21" s="65"/>
      <c r="E21" s="66"/>
      <c r="F21" s="67">
        <v>9</v>
      </c>
      <c r="G21" s="68">
        <v>787</v>
      </c>
      <c r="H21" s="69"/>
      <c r="I21" s="68"/>
      <c r="J21" s="69">
        <v>719</v>
      </c>
      <c r="K21" s="70">
        <v>2</v>
      </c>
      <c r="L21" s="63" t="s">
        <v>37</v>
      </c>
      <c r="M21" s="65"/>
      <c r="N21" s="65"/>
      <c r="O21" s="65"/>
      <c r="P21" s="66"/>
      <c r="Q21" s="64">
        <v>5</v>
      </c>
    </row>
    <row r="22" spans="1:17" ht="16.5" customHeight="1">
      <c r="A22" s="64"/>
      <c r="B22" s="63" t="s">
        <v>60</v>
      </c>
      <c r="C22" s="65"/>
      <c r="D22" s="65"/>
      <c r="E22" s="66"/>
      <c r="F22" s="67">
        <v>8</v>
      </c>
      <c r="G22" s="68">
        <v>787</v>
      </c>
      <c r="H22" s="69"/>
      <c r="I22" s="68"/>
      <c r="J22" s="69">
        <v>702</v>
      </c>
      <c r="K22" s="70">
        <v>1</v>
      </c>
      <c r="L22" s="63" t="s">
        <v>35</v>
      </c>
      <c r="M22" s="65"/>
      <c r="N22" s="65"/>
      <c r="O22" s="65"/>
      <c r="P22" s="66"/>
      <c r="Q22" s="64">
        <v>4</v>
      </c>
    </row>
    <row r="23" spans="1:17" ht="16.5">
      <c r="A23" s="18"/>
      <c r="B23" s="18"/>
      <c r="C23" s="18"/>
      <c r="D23" s="18"/>
      <c r="E23" s="19"/>
      <c r="F23" s="19" t="s">
        <v>39</v>
      </c>
      <c r="G23" s="52">
        <f>SUM(G17:G22)</f>
        <v>4710</v>
      </c>
      <c r="H23" s="53"/>
      <c r="I23" s="52">
        <f>SUM(I17:J22)</f>
        <v>4521</v>
      </c>
      <c r="J23" s="53">
        <f>SUM(J17:J22)</f>
        <v>4521</v>
      </c>
      <c r="K23" s="20" t="s">
        <v>40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189</v>
      </c>
      <c r="B25" s="36">
        <f>IF(G23=0,0,AVERAGE(G17:H22))</f>
        <v>785</v>
      </c>
      <c r="F25" s="5" t="s">
        <v>41</v>
      </c>
      <c r="G25" s="41">
        <f>SUM(F17:F22)</f>
        <v>49</v>
      </c>
      <c r="H25" s="42"/>
      <c r="I25" s="42"/>
      <c r="J25" s="41">
        <f>SUM(K17:K22)</f>
        <v>29</v>
      </c>
      <c r="K25" s="4" t="s">
        <v>42</v>
      </c>
      <c r="L25" s="4"/>
      <c r="P25" s="35">
        <f>IF(I23=0,0,AVERAGE(I17:J22))</f>
        <v>753.5</v>
      </c>
      <c r="Q25" s="34">
        <f>I23-G23</f>
        <v>-189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43</v>
      </c>
      <c r="B27" s="33" t="s">
        <v>44</v>
      </c>
      <c r="F27" s="5" t="s">
        <v>45</v>
      </c>
      <c r="G27" s="41">
        <v>3</v>
      </c>
      <c r="H27" s="42"/>
      <c r="I27" s="42"/>
      <c r="J27" s="41">
        <v>0</v>
      </c>
      <c r="K27" s="4" t="s">
        <v>46</v>
      </c>
      <c r="L27" s="4"/>
      <c r="P27" s="33" t="s">
        <v>44</v>
      </c>
      <c r="Q27" s="32" t="s">
        <v>43</v>
      </c>
    </row>
    <row r="28" spans="1:17" ht="18" customHeight="1">
      <c r="A28" s="4" t="s">
        <v>47</v>
      </c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48</v>
      </c>
      <c r="B30" s="4"/>
      <c r="C30" s="4"/>
      <c r="D30" s="54"/>
      <c r="E30" s="58" t="s">
        <v>144</v>
      </c>
      <c r="F30" s="54"/>
      <c r="G30" s="54"/>
      <c r="H30" s="28"/>
      <c r="I30" s="28"/>
      <c r="J30" s="4" t="s">
        <v>48</v>
      </c>
      <c r="M30" s="50"/>
      <c r="N30" s="50"/>
      <c r="O30" s="58" t="s">
        <v>49</v>
      </c>
      <c r="P30" s="50"/>
      <c r="Q30" s="50"/>
    </row>
  </sheetData>
  <printOptions/>
  <pageMargins left="0.75" right="0.25" top="0.24" bottom="1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2005-09-08T07:06:14Z</cp:lastPrinted>
  <dcterms:created xsi:type="dcterms:W3CDTF">2005-09-04T15:48:26Z</dcterms:created>
  <dcterms:modified xsi:type="dcterms:W3CDTF">2006-09-03T18:40:00Z</dcterms:modified>
  <cp:category/>
  <cp:version/>
  <cp:contentType/>
  <cp:contentStatus/>
</cp:coreProperties>
</file>