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BL3_1_04-05" sheetId="1" r:id="rId1"/>
    <sheet name="BL3_2_04-05" sheetId="2" r:id="rId2"/>
    <sheet name="BL3_3_04-05" sheetId="3" r:id="rId3"/>
    <sheet name="BL3_4_04-05" sheetId="4" r:id="rId4"/>
    <sheet name="BL3_5_04-05" sheetId="5" r:id="rId5"/>
    <sheet name="BL3_6_04-05" sheetId="6" r:id="rId6"/>
    <sheet name="BL3_7_04-05" sheetId="7" r:id="rId7"/>
    <sheet name="BL3_8_04-05" sheetId="8" r:id="rId8"/>
    <sheet name="BL3_9_04-05" sheetId="9" r:id="rId9"/>
    <sheet name="BL3_10_04-05" sheetId="10" r:id="rId10"/>
    <sheet name="BL3_11_04-05" sheetId="11" r:id="rId11"/>
    <sheet name="BL3_12_04-05" sheetId="12" r:id="rId12"/>
    <sheet name="BL3_13_04-05" sheetId="13" r:id="rId13"/>
    <sheet name="BL3_14_04-05" sheetId="14" r:id="rId14"/>
    <sheet name="BL3_Tabelle_Endstand" sheetId="15" r:id="rId15"/>
    <sheet name="Punkte" sheetId="16" r:id="rId16"/>
    <sheet name="Tabelle3" sheetId="17" r:id="rId17"/>
    <sheet name="Tabelle4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<sst xmlns="http://schemas.openxmlformats.org/spreadsheetml/2006/main" count="873" uniqueCount="207">
  <si>
    <t>Westdeutscher Kegel-</t>
  </si>
  <si>
    <t>und Bowlingverband e.V.</t>
  </si>
  <si>
    <t>SPIELBERICHT</t>
  </si>
  <si>
    <t>Gau        Niederrhein</t>
  </si>
  <si>
    <t>Spiel-Nr.</t>
  </si>
  <si>
    <t>Liga/Gruppe:BU ___ NRL ___ GL ___ BL   3    BK ___ KL ___  KK ___</t>
  </si>
  <si>
    <t xml:space="preserve"> .Spieltag</t>
  </si>
  <si>
    <t>Austragungsort:</t>
  </si>
  <si>
    <t>Datum:</t>
  </si>
  <si>
    <t>Gastgeber:</t>
  </si>
  <si>
    <t>Gast:</t>
  </si>
  <si>
    <t>SK Ford Wülfrath 1</t>
  </si>
  <si>
    <t>Anschrift</t>
  </si>
  <si>
    <t>Anschrift:</t>
  </si>
  <si>
    <t>Tel.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</si>
  <si>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</si>
  <si>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</si>
  <si>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</si>
  <si>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</si>
  <si>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</si>
  <si>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</si>
  <si>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</si>
  <si>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</si>
  <si>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</si>
  <si>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</si>
  <si>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</si>
  <si>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</si>
  <si>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</si>
  <si>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</si>
  <si>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</si>
  <si>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</si>
  <si>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Jentsch</t>
  </si>
  <si>
    <t>PSV Hilden</t>
  </si>
  <si>
    <t>Hans Jürgen Klaus, Fahlerweg 23</t>
  </si>
  <si>
    <t>40764 Hilden</t>
  </si>
  <si>
    <t>02173-24444</t>
  </si>
  <si>
    <t>02058 - 87759</t>
  </si>
  <si>
    <t>Christoph Kahl, Schopstreck 8</t>
  </si>
  <si>
    <t>42327 Wuppertal</t>
  </si>
  <si>
    <t>12,09,04</t>
  </si>
  <si>
    <t>SG M-Gladb/K'broich</t>
  </si>
  <si>
    <t xml:space="preserve"> Christoph Tillmann</t>
  </si>
  <si>
    <t xml:space="preserve"> Roland Heister</t>
  </si>
  <si>
    <t xml:space="preserve"> Achim Faßbender</t>
  </si>
  <si>
    <t xml:space="preserve"> Herbert Winterscheid</t>
  </si>
  <si>
    <t xml:space="preserve"> Stefan Klerx</t>
  </si>
  <si>
    <t xml:space="preserve"> Herbert Kolbe</t>
  </si>
  <si>
    <t xml:space="preserve"> Wolfgang Hasenkamp</t>
  </si>
  <si>
    <t xml:space="preserve"> Christoph Kahl</t>
  </si>
  <si>
    <t xml:space="preserve"> Christian Kammler</t>
  </si>
  <si>
    <t xml:space="preserve"> Dieter Droß</t>
  </si>
  <si>
    <t xml:space="preserve"> Klaus Dieter Lang</t>
  </si>
  <si>
    <t xml:space="preserve"> Thorsten Jentsch</t>
  </si>
  <si>
    <t>Tillmann</t>
  </si>
  <si>
    <t>Korschenbroich, Schwimmbad</t>
  </si>
  <si>
    <t xml:space="preserve"> AWO Wülfrath,  Schulstr. 13, 42489 Wülfrath, Tel.2058-3680</t>
  </si>
  <si>
    <t>26,09,04</t>
  </si>
  <si>
    <t>KSF  51  BW  Solingen 2</t>
  </si>
  <si>
    <t>Klaus-Dieter Lang,  Am Braken 16</t>
  </si>
  <si>
    <t>Karl Jakob Thuma,  Kirberger Str.  19</t>
  </si>
  <si>
    <t>42489  Wülfrath</t>
  </si>
  <si>
    <t>02058 - 72308</t>
  </si>
  <si>
    <t>42659  Solingen</t>
  </si>
  <si>
    <t>0212 - 45329</t>
  </si>
  <si>
    <t xml:space="preserve"> Ralf van Baal</t>
  </si>
  <si>
    <t xml:space="preserve"> Klaus Borkowski</t>
  </si>
  <si>
    <t xml:space="preserve"> Erik Schultes</t>
  </si>
  <si>
    <t xml:space="preserve"> Marino Assogna</t>
  </si>
  <si>
    <t xml:space="preserve"> Josef Vuk</t>
  </si>
  <si>
    <t xml:space="preserve"> Bernhard Schlüter</t>
  </si>
  <si>
    <t xml:space="preserve"> Heinz Knippenberg</t>
  </si>
  <si>
    <t>Knippenberg</t>
  </si>
  <si>
    <t>Landessportschule Radevormwald</t>
  </si>
  <si>
    <t>10,10,04</t>
  </si>
  <si>
    <t>SKG Radevormwald</t>
  </si>
  <si>
    <t>Lars Koranski, Greuel 15</t>
  </si>
  <si>
    <t>42897 Remscheid</t>
  </si>
  <si>
    <t>02191-667461</t>
  </si>
  <si>
    <t xml:space="preserve"> Jürgen Hageböcker</t>
  </si>
  <si>
    <t xml:space="preserve"> Bernd Rocholl</t>
  </si>
  <si>
    <t xml:space="preserve"> Klaus-Dieter Lang</t>
  </si>
  <si>
    <t xml:space="preserve"> Peter Bergerhoff</t>
  </si>
  <si>
    <t xml:space="preserve"> Andreas Schölzel</t>
  </si>
  <si>
    <t xml:space="preserve"> Bernhard Ciemienga</t>
  </si>
  <si>
    <t xml:space="preserve"> Sebastian Ciemienga</t>
  </si>
  <si>
    <t>Vorstart der ersten beiden o.a. Spieler jeder Mannschaft am 07.10.04</t>
  </si>
  <si>
    <t>Ciemienga</t>
  </si>
  <si>
    <t>SKL Halle, Langenfeld, Zum Stadion 91,  Tel.: 02173-80008</t>
  </si>
  <si>
    <t>24,10,04</t>
  </si>
  <si>
    <t>Hans Jürgen Klaus,  Fahlerweg  23</t>
  </si>
  <si>
    <t>40764  Hilden</t>
  </si>
  <si>
    <t xml:space="preserve"> Horst Sassenhausen</t>
  </si>
  <si>
    <t xml:space="preserve"> Michael Peters</t>
  </si>
  <si>
    <t xml:space="preserve"> Ralf Scheib</t>
  </si>
  <si>
    <t xml:space="preserve"> Peter Polaniok</t>
  </si>
  <si>
    <t xml:space="preserve"> Werner Fockenberg</t>
  </si>
  <si>
    <t xml:space="preserve"> Jörg Depmeier</t>
  </si>
  <si>
    <t xml:space="preserve"> Jochem Polaniok</t>
  </si>
  <si>
    <t>H. J. Klaus</t>
  </si>
  <si>
    <t>AWO, Schulstr.13, 42489 Wülfrath, Tel.: 02058-3680</t>
  </si>
  <si>
    <t>07,11,04</t>
  </si>
  <si>
    <t>KSK 50 Rheydt</t>
  </si>
  <si>
    <t>Udo Spielmanns, Bischof-Peters-Str. 33</t>
  </si>
  <si>
    <t>41334  Nettetal</t>
  </si>
  <si>
    <t>02157 - 130491</t>
  </si>
  <si>
    <t xml:space="preserve">  Bert Ringsgwandl</t>
  </si>
  <si>
    <t xml:space="preserve"> Udo Spielmanns</t>
  </si>
  <si>
    <t xml:space="preserve"> Wilhelm Dunker</t>
  </si>
  <si>
    <t xml:space="preserve"> Werner Gorißen</t>
  </si>
  <si>
    <t xml:space="preserve"> Nicola Vrbenski</t>
  </si>
  <si>
    <t xml:space="preserve"> Wolf-Roland Meurer</t>
  </si>
  <si>
    <t>U. Spielmanns</t>
  </si>
  <si>
    <t>Kegelsportzentrum, Graf-Recke-Str 162, Tel.: 0211 635121</t>
  </si>
  <si>
    <t>21,11,04</t>
  </si>
  <si>
    <t>SK Düsseldorf  2</t>
  </si>
  <si>
    <t>Volker Brinkjans, Kiesheckerweg 18</t>
  </si>
  <si>
    <t>40472  Düseldorf</t>
  </si>
  <si>
    <t>0211 - 5141328</t>
  </si>
  <si>
    <t xml:space="preserve"> Siegfried Patten</t>
  </si>
  <si>
    <t xml:space="preserve"> Helmut Heinke</t>
  </si>
  <si>
    <t xml:space="preserve"> Miro Milicevic</t>
  </si>
  <si>
    <t xml:space="preserve"> Heinz Werner Reichard</t>
  </si>
  <si>
    <t xml:space="preserve"> Volker Melige</t>
  </si>
  <si>
    <t xml:space="preserve"> Volker Brinkjans</t>
  </si>
  <si>
    <t>Brinkjans</t>
  </si>
  <si>
    <t xml:space="preserve"> AWO, Schulstr. 13,  42489 Wülfrath,  Tel.: 02058 / 3680</t>
  </si>
  <si>
    <t>05,12,04</t>
  </si>
  <si>
    <t>SK Meide 63 Hilden 2</t>
  </si>
  <si>
    <t>Klaus-Dieter Lang, Am Braken 16</t>
  </si>
  <si>
    <t>Thomas Krey,  Am Stadtwald 6</t>
  </si>
  <si>
    <t>40724  Hilden</t>
  </si>
  <si>
    <t>02103 - 45317</t>
  </si>
  <si>
    <t xml:space="preserve"> Thomas Krey</t>
  </si>
  <si>
    <t xml:space="preserve"> Alfred Kühn</t>
  </si>
  <si>
    <t xml:space="preserve"> Klaus Maurischat</t>
  </si>
  <si>
    <t xml:space="preserve"> Friedel Pescher</t>
  </si>
  <si>
    <t xml:space="preserve"> Friedel Poiger</t>
  </si>
  <si>
    <t xml:space="preserve"> Thomas Eichert</t>
  </si>
  <si>
    <t>Krey</t>
  </si>
  <si>
    <t>19,12,04</t>
  </si>
  <si>
    <t>SG M-Korschenbroich 1</t>
  </si>
  <si>
    <t>Hans-Günter Tllmann, 41325 M-G/Ko.</t>
  </si>
  <si>
    <t>Kleinenbroicher Str. 138 b</t>
  </si>
  <si>
    <t>02161-671893</t>
  </si>
  <si>
    <t xml:space="preserve"> Herbert Winterscheidt</t>
  </si>
  <si>
    <t>Kegelsporthalle Blau-Weiß, Schmalzgraben 7b, 42655 Solingen</t>
  </si>
  <si>
    <t>30,01,05</t>
  </si>
  <si>
    <t xml:space="preserve"> Ingo Borkowski</t>
  </si>
  <si>
    <t xml:space="preserve"> Jens Grohmann</t>
  </si>
  <si>
    <t xml:space="preserve"> Karl Jakob Thuma</t>
  </si>
  <si>
    <t xml:space="preserve"> Helmut Schüttler</t>
  </si>
  <si>
    <t>Vorstart der beiden ersten Spieler am Do., 20.01.05</t>
  </si>
  <si>
    <t>Thuma</t>
  </si>
  <si>
    <t>K. Lang</t>
  </si>
  <si>
    <t>27,02,05</t>
  </si>
  <si>
    <t>Kahl</t>
  </si>
  <si>
    <t>06,03,05</t>
  </si>
  <si>
    <t>PSV Hilden 1</t>
  </si>
  <si>
    <t xml:space="preserve"> Hans-Jürgen Klaus</t>
  </si>
  <si>
    <t>Lang</t>
  </si>
  <si>
    <t>Fockenberg</t>
  </si>
  <si>
    <r>
      <t xml:space="preserve">Liga/Gruppe:BU ___ NRL ___ GL ___ BL   </t>
    </r>
    <r>
      <rPr>
        <i/>
        <sz val="12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 BK ___ KL ___  KK ___</t>
    </r>
  </si>
  <si>
    <t>Jahnhalle,  Volksgartenstr. 165,  Tel.: 02161-407895</t>
  </si>
  <si>
    <t>13,03,05</t>
  </si>
  <si>
    <t>Udo Spielmanns, 41334  Nettetal</t>
  </si>
  <si>
    <t>Bischof-Peters-Str. 33</t>
  </si>
  <si>
    <t xml:space="preserve"> Bert Ringsgwandl</t>
  </si>
  <si>
    <t xml:space="preserve"> Michael May</t>
  </si>
  <si>
    <t xml:space="preserve"> Manfred Bugs</t>
  </si>
  <si>
    <t>Spielmanns</t>
  </si>
  <si>
    <t>AWO, 42489 Wülfrath, Schulstr. 13, Tel.: 02058-3680</t>
  </si>
  <si>
    <t>13,04,05</t>
  </si>
  <si>
    <t xml:space="preserve"> Heinz Ifland</t>
  </si>
  <si>
    <t xml:space="preserve"> Holger Fröbisch</t>
  </si>
  <si>
    <t>Patten</t>
  </si>
  <si>
    <t>Meider Hof, Gerresheimer Str. 190, 40721 Hilden, 02103-42221</t>
  </si>
  <si>
    <t>24,04,05</t>
  </si>
  <si>
    <t xml:space="preserve"> Karl Heinz Eversberg</t>
  </si>
  <si>
    <t xml:space="preserve"> Fredeik Maczuga</t>
  </si>
  <si>
    <t>Tabelle: Spieltag 1-14</t>
  </si>
  <si>
    <t>Platz</t>
  </si>
  <si>
    <t>Mannschaft</t>
  </si>
  <si>
    <t>Spiele</t>
  </si>
  <si>
    <t>Punkte</t>
  </si>
  <si>
    <t>ZW</t>
  </si>
  <si>
    <t>(+ / -)</t>
  </si>
  <si>
    <t>Holz</t>
  </si>
  <si>
    <t>1.</t>
  </si>
  <si>
    <t>SKG Radevormwald 1</t>
  </si>
  <si>
    <t>( +8)</t>
  </si>
  <si>
    <t>2.</t>
  </si>
  <si>
    <t>SG M`Gladbach/K`Broich 1</t>
  </si>
  <si>
    <t>( +4)</t>
  </si>
  <si>
    <t>3.</t>
  </si>
  <si>
    <t>( +3)</t>
  </si>
  <si>
    <t>4.</t>
  </si>
  <si>
    <t>KSF 51 BW Solingen 2</t>
  </si>
  <si>
    <t>5.</t>
  </si>
  <si>
    <t>( -1)</t>
  </si>
  <si>
    <t>6.</t>
  </si>
  <si>
    <t>( -2)</t>
  </si>
  <si>
    <t>7.</t>
  </si>
  <si>
    <t>SK Düsseldorf 2</t>
  </si>
  <si>
    <t>( -4)</t>
  </si>
  <si>
    <t>8.</t>
  </si>
  <si>
    <t>KSK 50 Rheydt 1</t>
  </si>
  <si>
    <t>( -8)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</si>
</sst>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3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i/>
      <sz val="13"/>
      <color indexed="8"/>
      <name val="Times New Roman"/>
      <family val="1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4"/>
      <color indexed="8"/>
      <name val="Mistral"/>
      <family val="4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i/>
      <sz val="12"/>
      <color indexed="8"/>
      <name val="Times New Roman"/>
      <family val="1"/>
    </font>
    <font>
      <sz val="10"/>
      <name val="Arial"/>
      <family val="0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5" fillId="0" borderId="1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7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1" fontId="14" fillId="0" borderId="8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5" fillId="0" borderId="7" xfId="0" applyFont="1" applyBorder="1" applyAlignment="1" applyProtection="1">
      <alignment horizontal="left"/>
      <protection locked="0"/>
    </xf>
    <xf numFmtId="1" fontId="15" fillId="0" borderId="9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1" fontId="14" fillId="0" borderId="12" xfId="0" applyNumberFormat="1" applyFont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14" fillId="0" borderId="12" xfId="0" applyNumberFormat="1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>
      <alignment horizontal="center"/>
    </xf>
    <xf numFmtId="1" fontId="15" fillId="0" borderId="12" xfId="0" applyNumberFormat="1" applyFont="1" applyBorder="1" applyAlignment="1" applyProtection="1">
      <alignment horizontal="center"/>
      <protection locked="0"/>
    </xf>
    <xf numFmtId="1" fontId="15" fillId="0" borderId="13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1" fontId="14" fillId="0" borderId="16" xfId="0" applyNumberFormat="1" applyFont="1" applyBorder="1" applyAlignment="1">
      <alignment horizontal="center"/>
    </xf>
    <xf numFmtId="1" fontId="14" fillId="0" borderId="14" xfId="0" applyNumberFormat="1" applyFont="1" applyBorder="1" applyAlignment="1" applyProtection="1">
      <alignment horizontal="center"/>
      <protection locked="0"/>
    </xf>
    <xf numFmtId="1" fontId="14" fillId="0" borderId="16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>
      <alignment horizontal="center"/>
    </xf>
    <xf numFmtId="1" fontId="15" fillId="0" borderId="16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17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1" fontId="14" fillId="0" borderId="20" xfId="0" applyNumberFormat="1" applyFont="1" applyBorder="1" applyAlignment="1">
      <alignment horizontal="center"/>
    </xf>
    <xf numFmtId="1" fontId="14" fillId="0" borderId="18" xfId="0" applyNumberFormat="1" applyFont="1" applyBorder="1" applyAlignment="1" applyProtection="1">
      <alignment horizontal="center"/>
      <protection locked="0"/>
    </xf>
    <xf numFmtId="1" fontId="14" fillId="0" borderId="20" xfId="0" applyNumberFormat="1" applyFont="1" applyBorder="1" applyAlignment="1" applyProtection="1">
      <alignment horizontal="center"/>
      <protection locked="0"/>
    </xf>
    <xf numFmtId="1" fontId="14" fillId="0" borderId="17" xfId="0" applyNumberFormat="1" applyFont="1" applyBorder="1" applyAlignment="1">
      <alignment horizontal="center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1" fontId="15" fillId="0" borderId="20" xfId="0" applyNumberFormat="1" applyFont="1" applyBorder="1" applyAlignment="1" applyProtection="1">
      <alignment horizontal="center"/>
      <protection locked="0"/>
    </xf>
    <xf numFmtId="0" fontId="6" fillId="0" borderId="0" xfId="18" applyFont="1">
      <alignment/>
      <protection/>
    </xf>
    <xf numFmtId="0" fontId="4" fillId="0" borderId="0" xfId="18">
      <alignment/>
      <protection/>
    </xf>
    <xf numFmtId="0" fontId="5" fillId="0" borderId="2" xfId="18" applyFont="1" applyBorder="1">
      <alignment/>
      <protection/>
    </xf>
    <xf numFmtId="0" fontId="8" fillId="0" borderId="0" xfId="18" applyFont="1">
      <alignment/>
      <protection/>
    </xf>
    <xf numFmtId="0" fontId="7" fillId="0" borderId="0" xfId="18" applyFont="1">
      <alignment/>
      <protection/>
    </xf>
    <xf numFmtId="0" fontId="19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5" fillId="0" borderId="1" xfId="18" applyFont="1" applyBorder="1" applyProtection="1">
      <alignment/>
      <protection locked="0"/>
    </xf>
    <xf numFmtId="0" fontId="5" fillId="0" borderId="1" xfId="18" applyFont="1" applyBorder="1">
      <alignment/>
      <protection/>
    </xf>
    <xf numFmtId="0" fontId="9" fillId="0" borderId="0" xfId="18" applyFont="1" applyAlignment="1">
      <alignment horizontal="center"/>
      <protection/>
    </xf>
    <xf numFmtId="0" fontId="15" fillId="0" borderId="1" xfId="18" applyFont="1" applyBorder="1" applyAlignment="1" applyProtection="1">
      <alignment horizontal="center"/>
      <protection locked="0"/>
    </xf>
    <xf numFmtId="0" fontId="9" fillId="0" borderId="2" xfId="18" applyFont="1" applyBorder="1" applyAlignment="1">
      <alignment horizontal="right"/>
      <protection/>
    </xf>
    <xf numFmtId="0" fontId="9" fillId="0" borderId="0" xfId="18" applyFont="1" applyAlignment="1">
      <alignment horizontal="right"/>
      <protection/>
    </xf>
    <xf numFmtId="0" fontId="9" fillId="0" borderId="1" xfId="18" applyFont="1" applyBorder="1">
      <alignment/>
      <protection/>
    </xf>
    <xf numFmtId="0" fontId="9" fillId="0" borderId="3" xfId="18" applyFont="1" applyBorder="1">
      <alignment/>
      <protection/>
    </xf>
    <xf numFmtId="0" fontId="10" fillId="0" borderId="0" xfId="18" applyFont="1">
      <alignment/>
      <protection/>
    </xf>
    <xf numFmtId="0" fontId="5" fillId="0" borderId="7" xfId="18" applyFont="1" applyBorder="1" applyAlignment="1" applyProtection="1">
      <alignment horizontal="left"/>
      <protection locked="0"/>
    </xf>
    <xf numFmtId="0" fontId="5" fillId="0" borderId="7" xfId="18" applyFont="1" applyBorder="1" applyAlignment="1" applyProtection="1">
      <alignment horizontal="center"/>
      <protection locked="0"/>
    </xf>
    <xf numFmtId="0" fontId="5" fillId="0" borderId="4" xfId="18" applyFont="1" applyBorder="1" applyAlignment="1" applyProtection="1">
      <alignment horizontal="center"/>
      <protection locked="0"/>
    </xf>
    <xf numFmtId="0" fontId="10" fillId="0" borderId="0" xfId="18" applyFont="1" applyProtection="1">
      <alignment/>
      <protection locked="0"/>
    </xf>
    <xf numFmtId="0" fontId="4" fillId="0" borderId="1" xfId="18" applyFont="1" applyBorder="1">
      <alignment/>
      <protection/>
    </xf>
    <xf numFmtId="0" fontId="15" fillId="0" borderId="1" xfId="18" applyFont="1" applyBorder="1" applyAlignment="1" applyProtection="1">
      <alignment horizontal="right"/>
      <protection locked="0"/>
    </xf>
    <xf numFmtId="0" fontId="9" fillId="0" borderId="1" xfId="18" applyFont="1" applyBorder="1" applyProtection="1">
      <alignment/>
      <protection locked="0"/>
    </xf>
    <xf numFmtId="0" fontId="9" fillId="0" borderId="3" xfId="18" applyFont="1" applyBorder="1" applyProtection="1">
      <alignment/>
      <protection locked="0"/>
    </xf>
    <xf numFmtId="0" fontId="17" fillId="0" borderId="7" xfId="18" applyFont="1" applyBorder="1" applyAlignment="1" applyProtection="1">
      <alignment horizontal="left"/>
      <protection locked="0"/>
    </xf>
    <xf numFmtId="0" fontId="17" fillId="0" borderId="7" xfId="18" applyFont="1" applyBorder="1" applyAlignment="1" applyProtection="1">
      <alignment horizontal="center"/>
      <protection locked="0"/>
    </xf>
    <xf numFmtId="0" fontId="10" fillId="0" borderId="2" xfId="18" applyFont="1" applyBorder="1" applyProtection="1">
      <alignment/>
      <protection locked="0"/>
    </xf>
    <xf numFmtId="0" fontId="9" fillId="0" borderId="0" xfId="18" applyFont="1" applyProtection="1">
      <alignment/>
      <protection locked="0"/>
    </xf>
    <xf numFmtId="0" fontId="9" fillId="0" borderId="2" xfId="18" applyFont="1" applyBorder="1" applyProtection="1">
      <alignment/>
      <protection locked="0"/>
    </xf>
    <xf numFmtId="0" fontId="21" fillId="0" borderId="1" xfId="18" applyFont="1" applyBorder="1" applyAlignment="1" applyProtection="1">
      <alignment horizontal="left"/>
      <protection locked="0"/>
    </xf>
    <xf numFmtId="0" fontId="21" fillId="0" borderId="1" xfId="18" applyFont="1" applyBorder="1" applyAlignment="1" applyProtection="1">
      <alignment horizontal="center"/>
      <protection locked="0"/>
    </xf>
    <xf numFmtId="0" fontId="9" fillId="0" borderId="2" xfId="18" applyFont="1" applyBorder="1">
      <alignment/>
      <protection/>
    </xf>
    <xf numFmtId="0" fontId="10" fillId="0" borderId="0" xfId="18" applyFont="1" applyAlignment="1">
      <alignment horizontal="center"/>
      <protection/>
    </xf>
    <xf numFmtId="0" fontId="21" fillId="0" borderId="1" xfId="18" applyFont="1" applyBorder="1" applyAlignment="1" applyProtection="1">
      <alignment horizontal="right"/>
      <protection locked="0"/>
    </xf>
    <xf numFmtId="0" fontId="10" fillId="0" borderId="5" xfId="18" applyFont="1" applyBorder="1">
      <alignment/>
      <protection/>
    </xf>
    <xf numFmtId="0" fontId="10" fillId="0" borderId="8" xfId="18" applyFont="1" applyBorder="1" applyAlignment="1">
      <alignment horizontal="center"/>
      <protection/>
    </xf>
    <xf numFmtId="0" fontId="10" fillId="0" borderId="7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10" fillId="0" borderId="4" xfId="18" applyFont="1" applyBorder="1">
      <alignment/>
      <protection/>
    </xf>
    <xf numFmtId="1" fontId="15" fillId="0" borderId="9" xfId="18" applyNumberFormat="1" applyFont="1" applyBorder="1" applyAlignment="1" applyProtection="1">
      <alignment horizontal="center"/>
      <protection locked="0"/>
    </xf>
    <xf numFmtId="0" fontId="12" fillId="0" borderId="10" xfId="18" applyFont="1" applyBorder="1" applyAlignment="1" applyProtection="1">
      <alignment horizontal="left"/>
      <protection locked="0"/>
    </xf>
    <xf numFmtId="0" fontId="12" fillId="0" borderId="11" xfId="18" applyFont="1" applyBorder="1" applyAlignment="1" applyProtection="1">
      <alignment horizontal="left"/>
      <protection locked="0"/>
    </xf>
    <xf numFmtId="0" fontId="12" fillId="0" borderId="12" xfId="18" applyFont="1" applyBorder="1" applyAlignment="1" applyProtection="1">
      <alignment horizontal="left"/>
      <protection locked="0"/>
    </xf>
    <xf numFmtId="1" fontId="14" fillId="0" borderId="12" xfId="18" applyNumberFormat="1" applyFont="1" applyBorder="1" applyAlignment="1">
      <alignment horizontal="center"/>
      <protection/>
    </xf>
    <xf numFmtId="1" fontId="14" fillId="0" borderId="10" xfId="18" applyNumberFormat="1" applyFont="1" applyBorder="1" applyAlignment="1" applyProtection="1">
      <alignment horizontal="center"/>
      <protection locked="0"/>
    </xf>
    <xf numFmtId="1" fontId="14" fillId="0" borderId="12" xfId="18" applyNumberFormat="1" applyFont="1" applyBorder="1" applyAlignment="1" applyProtection="1">
      <alignment horizontal="center"/>
      <protection locked="0"/>
    </xf>
    <xf numFmtId="1" fontId="14" fillId="0" borderId="9" xfId="18" applyNumberFormat="1" applyFont="1" applyBorder="1" applyAlignment="1">
      <alignment horizontal="center"/>
      <protection/>
    </xf>
    <xf numFmtId="1" fontId="15" fillId="0" borderId="12" xfId="18" applyNumberFormat="1" applyFont="1" applyBorder="1" applyAlignment="1" applyProtection="1">
      <alignment horizontal="center"/>
      <protection locked="0"/>
    </xf>
    <xf numFmtId="1" fontId="13" fillId="0" borderId="13" xfId="18" applyNumberFormat="1" applyFont="1" applyBorder="1" applyAlignment="1" applyProtection="1">
      <alignment horizontal="center"/>
      <protection locked="0"/>
    </xf>
    <xf numFmtId="0" fontId="12" fillId="0" borderId="14" xfId="18" applyFont="1" applyBorder="1" applyAlignment="1" applyProtection="1">
      <alignment horizontal="left"/>
      <protection locked="0"/>
    </xf>
    <xf numFmtId="0" fontId="12" fillId="0" borderId="15" xfId="18" applyFont="1" applyBorder="1" applyAlignment="1" applyProtection="1">
      <alignment horizontal="left"/>
      <protection locked="0"/>
    </xf>
    <xf numFmtId="0" fontId="12" fillId="0" borderId="16" xfId="18" applyFont="1" applyBorder="1" applyAlignment="1" applyProtection="1">
      <alignment horizontal="left"/>
      <protection locked="0"/>
    </xf>
    <xf numFmtId="1" fontId="14" fillId="0" borderId="16" xfId="18" applyNumberFormat="1" applyFont="1" applyBorder="1" applyAlignment="1">
      <alignment horizontal="center"/>
      <protection/>
    </xf>
    <xf numFmtId="1" fontId="14" fillId="0" borderId="14" xfId="18" applyNumberFormat="1" applyFont="1" applyBorder="1" applyAlignment="1" applyProtection="1">
      <alignment horizontal="center"/>
      <protection locked="0"/>
    </xf>
    <xf numFmtId="1" fontId="14" fillId="0" borderId="16" xfId="18" applyNumberFormat="1" applyFont="1" applyBorder="1" applyAlignment="1" applyProtection="1">
      <alignment horizontal="center"/>
      <protection locked="0"/>
    </xf>
    <xf numFmtId="1" fontId="14" fillId="0" borderId="13" xfId="18" applyNumberFormat="1" applyFont="1" applyBorder="1" applyAlignment="1">
      <alignment horizontal="center"/>
      <protection/>
    </xf>
    <xf numFmtId="1" fontId="15" fillId="0" borderId="16" xfId="18" applyNumberFormat="1" applyFont="1" applyBorder="1" applyAlignment="1" applyProtection="1">
      <alignment horizontal="center"/>
      <protection locked="0"/>
    </xf>
    <xf numFmtId="1" fontId="15" fillId="0" borderId="13" xfId="18" applyNumberFormat="1" applyFont="1" applyBorder="1" applyAlignment="1" applyProtection="1">
      <alignment horizontal="center"/>
      <protection locked="0"/>
    </xf>
    <xf numFmtId="1" fontId="13" fillId="0" borderId="17" xfId="18" applyNumberFormat="1" applyFont="1" applyBorder="1" applyAlignment="1" applyProtection="1">
      <alignment horizontal="center"/>
      <protection locked="0"/>
    </xf>
    <xf numFmtId="0" fontId="12" fillId="0" borderId="18" xfId="18" applyFont="1" applyBorder="1" applyAlignment="1" applyProtection="1">
      <alignment horizontal="left"/>
      <protection locked="0"/>
    </xf>
    <xf numFmtId="0" fontId="12" fillId="0" borderId="19" xfId="18" applyFont="1" applyBorder="1" applyAlignment="1" applyProtection="1">
      <alignment horizontal="left"/>
      <protection locked="0"/>
    </xf>
    <xf numFmtId="0" fontId="12" fillId="0" borderId="20" xfId="18" applyFont="1" applyBorder="1" applyAlignment="1" applyProtection="1">
      <alignment horizontal="left"/>
      <protection locked="0"/>
    </xf>
    <xf numFmtId="1" fontId="14" fillId="0" borderId="20" xfId="18" applyNumberFormat="1" applyFont="1" applyBorder="1" applyAlignment="1">
      <alignment horizontal="center"/>
      <protection/>
    </xf>
    <xf numFmtId="1" fontId="14" fillId="0" borderId="18" xfId="18" applyNumberFormat="1" applyFont="1" applyBorder="1" applyAlignment="1" applyProtection="1">
      <alignment horizontal="center"/>
      <protection locked="0"/>
    </xf>
    <xf numFmtId="1" fontId="14" fillId="0" borderId="20" xfId="18" applyNumberFormat="1" applyFont="1" applyBorder="1" applyAlignment="1" applyProtection="1">
      <alignment horizontal="center"/>
      <protection locked="0"/>
    </xf>
    <xf numFmtId="1" fontId="14" fillId="0" borderId="17" xfId="18" applyNumberFormat="1" applyFont="1" applyBorder="1" applyAlignment="1">
      <alignment horizontal="center"/>
      <protection/>
    </xf>
    <xf numFmtId="0" fontId="12" fillId="0" borderId="19" xfId="18" applyFont="1" applyBorder="1" applyAlignment="1" applyProtection="1">
      <alignment horizontal="left"/>
      <protection locked="0"/>
    </xf>
    <xf numFmtId="0" fontId="12" fillId="0" borderId="20" xfId="18" applyFont="1" applyBorder="1" applyAlignment="1" applyProtection="1">
      <alignment horizontal="left"/>
      <protection locked="0"/>
    </xf>
    <xf numFmtId="1" fontId="15" fillId="0" borderId="20" xfId="18" applyNumberFormat="1" applyFont="1" applyBorder="1" applyAlignment="1" applyProtection="1">
      <alignment horizontal="center"/>
      <protection locked="0"/>
    </xf>
    <xf numFmtId="0" fontId="5" fillId="0" borderId="6" xfId="18" applyFont="1" applyBorder="1">
      <alignment/>
      <protection/>
    </xf>
    <xf numFmtId="0" fontId="9" fillId="0" borderId="6" xfId="18" applyFont="1" applyBorder="1" applyAlignment="1">
      <alignment horizontal="right"/>
      <protection/>
    </xf>
    <xf numFmtId="1" fontId="14" fillId="0" borderId="8" xfId="18" applyNumberFormat="1" applyFont="1" applyBorder="1" applyAlignment="1">
      <alignment horizontal="center"/>
      <protection/>
    </xf>
    <xf numFmtId="1" fontId="14" fillId="0" borderId="4" xfId="18" applyNumberFormat="1" applyFont="1" applyBorder="1" applyAlignment="1">
      <alignment horizontal="center"/>
      <protection/>
    </xf>
    <xf numFmtId="0" fontId="9" fillId="0" borderId="6" xfId="18" applyFont="1" applyBorder="1" applyAlignment="1">
      <alignment horizontal="left"/>
      <protection/>
    </xf>
    <xf numFmtId="1" fontId="5" fillId="0" borderId="0" xfId="18" applyNumberFormat="1" applyFont="1" applyAlignment="1">
      <alignment horizontal="center"/>
      <protection/>
    </xf>
    <xf numFmtId="1" fontId="5" fillId="0" borderId="0" xfId="18" applyNumberFormat="1" applyFont="1">
      <alignment/>
      <protection/>
    </xf>
    <xf numFmtId="1" fontId="5" fillId="0" borderId="0" xfId="18" applyNumberFormat="1" applyFont="1" applyAlignment="1">
      <alignment horizontal="right"/>
      <protection/>
    </xf>
    <xf numFmtId="1" fontId="14" fillId="0" borderId="1" xfId="18" applyNumberFormat="1" applyFont="1" applyBorder="1" applyAlignment="1">
      <alignment horizontal="center"/>
      <protection/>
    </xf>
    <xf numFmtId="1" fontId="14" fillId="0" borderId="0" xfId="18" applyNumberFormat="1" applyFont="1">
      <alignment/>
      <protection/>
    </xf>
    <xf numFmtId="1" fontId="5" fillId="0" borderId="0" xfId="18" applyNumberFormat="1" applyFont="1" applyAlignment="1">
      <alignment horizontal="left"/>
      <protection/>
    </xf>
    <xf numFmtId="1" fontId="14" fillId="0" borderId="0" xfId="18" applyNumberFormat="1" applyFont="1" applyAlignment="1">
      <alignment horizontal="center"/>
      <protection/>
    </xf>
    <xf numFmtId="0" fontId="20" fillId="0" borderId="0" xfId="18" applyFont="1" applyAlignment="1">
      <alignment horizontal="left" vertical="top"/>
      <protection/>
    </xf>
    <xf numFmtId="0" fontId="20" fillId="0" borderId="0" xfId="18" applyFont="1" applyAlignment="1">
      <alignment horizontal="right" vertical="top"/>
      <protection/>
    </xf>
    <xf numFmtId="0" fontId="22" fillId="0" borderId="1" xfId="18" applyFont="1" applyBorder="1" applyAlignment="1" applyProtection="1">
      <alignment horizontal="center"/>
      <protection locked="0"/>
    </xf>
    <xf numFmtId="0" fontId="5" fillId="0" borderId="0" xfId="18" applyFont="1" applyProtection="1">
      <alignment/>
      <protection locked="0"/>
    </xf>
    <xf numFmtId="0" fontId="23" fillId="0" borderId="1" xfId="18" applyFont="1" applyBorder="1" applyAlignment="1" applyProtection="1">
      <alignment horizontal="center"/>
      <protection locked="0"/>
    </xf>
    <xf numFmtId="0" fontId="18" fillId="0" borderId="1" xfId="18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left"/>
      <protection locked="0"/>
    </xf>
    <xf numFmtId="1" fontId="15" fillId="0" borderId="17" xfId="0" applyNumberFormat="1" applyFont="1" applyBorder="1" applyAlignment="1" applyProtection="1">
      <alignment horizontal="center"/>
      <protection locked="0"/>
    </xf>
    <xf numFmtId="1" fontId="15" fillId="0" borderId="5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1" fontId="14" fillId="0" borderId="4" xfId="0" applyNumberFormat="1" applyFont="1" applyBorder="1" applyAlignment="1">
      <alignment horizontal="center"/>
    </xf>
    <xf numFmtId="1" fontId="14" fillId="0" borderId="8" xfId="0" applyNumberFormat="1" applyFont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1" fontId="14" fillId="0" borderId="5" xfId="0" applyNumberFormat="1" applyFont="1" applyBorder="1" applyAlignment="1">
      <alignment horizontal="center"/>
    </xf>
    <xf numFmtId="1" fontId="15" fillId="0" borderId="4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1" fontId="14" fillId="0" borderId="3" xfId="0" applyNumberFormat="1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0" fontId="26" fillId="0" borderId="0" xfId="19" applyFont="1" applyAlignment="1">
      <alignment horizontal="center" vertical="center"/>
      <protection/>
    </xf>
    <xf numFmtId="0" fontId="27" fillId="0" borderId="0" xfId="19" applyFont="1" applyAlignment="1">
      <alignment vertical="center"/>
      <protection/>
    </xf>
    <xf numFmtId="0" fontId="28" fillId="0" borderId="23" xfId="19" applyFont="1" applyFill="1" applyBorder="1" applyAlignment="1">
      <alignment horizontal="center" vertical="center" wrapText="1"/>
      <protection/>
    </xf>
    <xf numFmtId="0" fontId="28" fillId="0" borderId="24" xfId="19" applyFont="1" applyFill="1" applyBorder="1" applyAlignment="1">
      <alignment horizontal="left" vertical="center" wrapText="1"/>
      <protection/>
    </xf>
    <xf numFmtId="0" fontId="28" fillId="0" borderId="24" xfId="19" applyFont="1" applyFill="1" applyBorder="1" applyAlignment="1">
      <alignment horizontal="center" vertical="center" wrapText="1"/>
      <protection/>
    </xf>
    <xf numFmtId="0" fontId="28" fillId="0" borderId="25" xfId="19" applyFont="1" applyFill="1" applyBorder="1" applyAlignment="1">
      <alignment horizontal="center" vertical="center" wrapText="1"/>
      <protection/>
    </xf>
    <xf numFmtId="0" fontId="27" fillId="0" borderId="0" xfId="19" applyFont="1" applyFill="1">
      <alignment/>
      <protection/>
    </xf>
    <xf numFmtId="0" fontId="29" fillId="0" borderId="26" xfId="19" applyFont="1" applyFill="1" applyBorder="1" applyAlignment="1">
      <alignment horizontal="center" vertical="center" wrapText="1"/>
      <protection/>
    </xf>
    <xf numFmtId="0" fontId="29" fillId="0" borderId="27" xfId="19" applyFont="1" applyFill="1" applyBorder="1" applyAlignment="1">
      <alignment horizontal="left" vertical="center" wrapText="1"/>
      <protection/>
    </xf>
    <xf numFmtId="0" fontId="29" fillId="0" borderId="27" xfId="19" applyFont="1" applyFill="1" applyBorder="1" applyAlignment="1">
      <alignment horizontal="center" vertical="center" wrapText="1"/>
      <protection/>
    </xf>
    <xf numFmtId="0" fontId="29" fillId="0" borderId="28" xfId="19" applyFont="1" applyFill="1" applyBorder="1" applyAlignment="1">
      <alignment horizontal="center" vertical="center" wrapText="1"/>
      <protection/>
    </xf>
    <xf numFmtId="0" fontId="30" fillId="0" borderId="0" xfId="19" applyFont="1">
      <alignment/>
      <protection/>
    </xf>
    <xf numFmtId="0" fontId="29" fillId="0" borderId="29" xfId="19" applyFont="1" applyFill="1" applyBorder="1" applyAlignment="1">
      <alignment horizontal="center" vertical="center" wrapText="1"/>
      <protection/>
    </xf>
    <xf numFmtId="0" fontId="29" fillId="0" borderId="30" xfId="19" applyFont="1" applyFill="1" applyBorder="1" applyAlignment="1">
      <alignment horizontal="left" vertical="center" wrapText="1"/>
      <protection/>
    </xf>
    <xf numFmtId="0" fontId="29" fillId="0" borderId="30" xfId="19" applyFont="1" applyFill="1" applyBorder="1" applyAlignment="1">
      <alignment horizontal="center" vertical="center" wrapText="1"/>
      <protection/>
    </xf>
    <xf numFmtId="0" fontId="29" fillId="0" borderId="31" xfId="19" applyFont="1" applyFill="1" applyBorder="1" applyAlignment="1">
      <alignment horizontal="center" vertical="center" wrapText="1"/>
      <protection/>
    </xf>
    <xf numFmtId="0" fontId="31" fillId="0" borderId="29" xfId="19" applyFont="1" applyFill="1" applyBorder="1" applyAlignment="1">
      <alignment horizontal="center" vertical="center" wrapText="1"/>
      <protection/>
    </xf>
    <xf numFmtId="0" fontId="31" fillId="0" borderId="30" xfId="19" applyFont="1" applyFill="1" applyBorder="1" applyAlignment="1">
      <alignment horizontal="left" vertical="center" wrapText="1"/>
      <protection/>
    </xf>
    <xf numFmtId="0" fontId="29" fillId="0" borderId="32" xfId="19" applyFont="1" applyFill="1" applyBorder="1" applyAlignment="1">
      <alignment horizontal="center" vertical="center" wrapText="1"/>
      <protection/>
    </xf>
    <xf numFmtId="0" fontId="29" fillId="0" borderId="33" xfId="19" applyFont="1" applyFill="1" applyBorder="1" applyAlignment="1">
      <alignment horizontal="left" vertical="center" wrapText="1"/>
      <protection/>
    </xf>
    <xf numFmtId="0" fontId="29" fillId="0" borderId="33" xfId="19" applyFont="1" applyFill="1" applyBorder="1" applyAlignment="1">
      <alignment horizontal="center" vertical="center" wrapText="1"/>
      <protection/>
    </xf>
    <xf numFmtId="0" fontId="29" fillId="0" borderId="34" xfId="19" applyFont="1" applyFill="1" applyBorder="1" applyAlignment="1">
      <alignment horizontal="center" vertical="center" wrapText="1"/>
      <protection/>
    </xf>
    <xf numFmtId="0" fontId="25" fillId="0" borderId="0" xfId="19">
      <alignment/>
      <protection/>
    </xf>
  </cellXfs>
  <cellStyles count="8">
    <cellStyle name="Normal" xfId="0"/>
    <cellStyle name="Comma" xfId="15"/>
    <cellStyle name="Comma [0]" xfId="16"/>
    <cellStyle name="Percent" xfId="17"/>
    <cellStyle name="Standard_Herren-1_02_04-05" xfId="18"/>
    <cellStyle name="Standard_Tabelle_BL-3_03-04_Endstand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2_04-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2_04-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3_04-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4_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3_04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4_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5_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7_04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8_04-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9_04-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0_04-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1_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54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39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27"/>
      <c r="C10" s="57" t="s">
        <v>40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33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37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34</v>
      </c>
      <c r="C14" s="44"/>
      <c r="D14" s="44"/>
      <c r="E14" s="29" t="s">
        <v>14</v>
      </c>
      <c r="F14" s="59"/>
      <c r="G14" s="51" t="s">
        <v>35</v>
      </c>
      <c r="H14" s="39"/>
      <c r="I14" s="27"/>
      <c r="J14" s="58"/>
      <c r="K14" s="58" t="s">
        <v>38</v>
      </c>
      <c r="L14" s="44"/>
      <c r="M14" s="44"/>
      <c r="N14" s="27"/>
      <c r="O14" s="29" t="s">
        <v>14</v>
      </c>
      <c r="P14" s="59"/>
      <c r="Q14" s="51" t="s">
        <v>36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1</v>
      </c>
      <c r="B17" s="62" t="s">
        <v>41</v>
      </c>
      <c r="C17" s="63"/>
      <c r="D17" s="63"/>
      <c r="E17" s="64"/>
      <c r="F17" s="65">
        <v>12</v>
      </c>
      <c r="G17" s="66">
        <v>831</v>
      </c>
      <c r="H17" s="67"/>
      <c r="I17" s="66"/>
      <c r="J17" s="67">
        <v>766</v>
      </c>
      <c r="K17" s="68">
        <v>9</v>
      </c>
      <c r="L17" s="62" t="s">
        <v>47</v>
      </c>
      <c r="M17" s="63"/>
      <c r="N17" s="63"/>
      <c r="O17" s="63"/>
      <c r="P17" s="64"/>
      <c r="Q17" s="69">
        <v>1</v>
      </c>
    </row>
    <row r="18" spans="1:17" ht="16.5" customHeight="1">
      <c r="A18" s="70">
        <v>2</v>
      </c>
      <c r="B18" s="71" t="s">
        <v>42</v>
      </c>
      <c r="C18" s="72"/>
      <c r="D18" s="72"/>
      <c r="E18" s="73"/>
      <c r="F18" s="74">
        <v>5</v>
      </c>
      <c r="G18" s="75">
        <v>750</v>
      </c>
      <c r="H18" s="76"/>
      <c r="I18" s="75"/>
      <c r="J18" s="76">
        <v>730</v>
      </c>
      <c r="K18" s="77">
        <v>4</v>
      </c>
      <c r="L18" s="71" t="s">
        <v>48</v>
      </c>
      <c r="M18" s="72"/>
      <c r="N18" s="72"/>
      <c r="O18" s="72"/>
      <c r="P18" s="73"/>
      <c r="Q18" s="78">
        <v>2</v>
      </c>
    </row>
    <row r="19" spans="1:17" ht="16.5" customHeight="1">
      <c r="A19" s="70">
        <v>3</v>
      </c>
      <c r="B19" s="71" t="s">
        <v>43</v>
      </c>
      <c r="C19" s="72"/>
      <c r="D19" s="72"/>
      <c r="E19" s="73"/>
      <c r="F19" s="74">
        <v>7</v>
      </c>
      <c r="G19" s="75">
        <v>762</v>
      </c>
      <c r="H19" s="76"/>
      <c r="I19" s="75"/>
      <c r="J19" s="76">
        <v>719</v>
      </c>
      <c r="K19" s="77">
        <v>3</v>
      </c>
      <c r="L19" s="71" t="s">
        <v>49</v>
      </c>
      <c r="M19" s="72"/>
      <c r="N19" s="72"/>
      <c r="O19" s="72"/>
      <c r="P19" s="73"/>
      <c r="Q19" s="78">
        <v>3</v>
      </c>
    </row>
    <row r="20" spans="1:17" ht="16.5" customHeight="1">
      <c r="A20" s="70">
        <v>4</v>
      </c>
      <c r="B20" s="71" t="s">
        <v>44</v>
      </c>
      <c r="C20" s="72"/>
      <c r="D20" s="72"/>
      <c r="E20" s="73"/>
      <c r="F20" s="74">
        <v>11</v>
      </c>
      <c r="G20" s="75">
        <v>801</v>
      </c>
      <c r="H20" s="76"/>
      <c r="I20" s="75"/>
      <c r="J20" s="76">
        <v>764</v>
      </c>
      <c r="K20" s="77">
        <v>8</v>
      </c>
      <c r="L20" s="71" t="s">
        <v>50</v>
      </c>
      <c r="M20" s="72"/>
      <c r="N20" s="72"/>
      <c r="O20" s="72"/>
      <c r="P20" s="73"/>
      <c r="Q20" s="78">
        <v>4</v>
      </c>
    </row>
    <row r="21" spans="1:17" ht="16.5" customHeight="1">
      <c r="A21" s="79">
        <v>5</v>
      </c>
      <c r="B21" s="71" t="s">
        <v>45</v>
      </c>
      <c r="C21" s="72"/>
      <c r="D21" s="72"/>
      <c r="E21" s="73"/>
      <c r="F21" s="74">
        <v>1</v>
      </c>
      <c r="G21" s="75">
        <v>715</v>
      </c>
      <c r="H21" s="76"/>
      <c r="I21" s="75"/>
      <c r="J21" s="76">
        <v>718</v>
      </c>
      <c r="K21" s="77">
        <v>2</v>
      </c>
      <c r="L21" s="71" t="s">
        <v>51</v>
      </c>
      <c r="M21" s="72"/>
      <c r="N21" s="72"/>
      <c r="O21" s="72"/>
      <c r="P21" s="73"/>
      <c r="Q21" s="78">
        <v>5</v>
      </c>
    </row>
    <row r="22" spans="1:17" ht="16.5" customHeight="1">
      <c r="A22" s="80">
        <v>6</v>
      </c>
      <c r="B22" s="81" t="s">
        <v>46</v>
      </c>
      <c r="C22" s="82"/>
      <c r="D22" s="82"/>
      <c r="E22" s="83"/>
      <c r="F22" s="84">
        <v>6</v>
      </c>
      <c r="G22" s="85">
        <v>762</v>
      </c>
      <c r="H22" s="86"/>
      <c r="I22" s="85"/>
      <c r="J22" s="86">
        <v>777</v>
      </c>
      <c r="K22" s="87">
        <v>10</v>
      </c>
      <c r="L22" s="81" t="s">
        <v>52</v>
      </c>
      <c r="M22" s="88"/>
      <c r="N22" s="88"/>
      <c r="O22" s="88"/>
      <c r="P22" s="89"/>
      <c r="Q22" s="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4621</v>
      </c>
      <c r="H23" s="55"/>
      <c r="I23" s="54">
        <f>SUM(I17:J22)</f>
        <v>4474</v>
      </c>
      <c r="J23" s="55">
        <f>SUM(I17:J22)</f>
        <v>4474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147</v>
      </c>
      <c r="B25" s="36">
        <f>IF(G23=0,0,AVERAGE(G17:H22))</f>
        <v>770.1666666666666</v>
      </c>
      <c r="F25" s="5" t="s">
        <v>23</v>
      </c>
      <c r="G25" s="41">
        <f>SUM(F17:F22)</f>
        <v>42</v>
      </c>
      <c r="H25" s="42"/>
      <c r="I25" s="42"/>
      <c r="J25" s="41">
        <f>SUM(K17:K22)</f>
        <v>36</v>
      </c>
      <c r="K25" s="4" t="s">
        <v>24</v>
      </c>
      <c r="L25" s="4"/>
      <c r="P25" s="35">
        <f>IF(I23=0,0,AVERAGE(I17:J22))</f>
        <v>745.6666666666666</v>
      </c>
      <c r="Q25" s="34">
        <f>I23-G23</f>
        <v>-147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56" t="s">
        <v>53</v>
      </c>
      <c r="F30" s="56"/>
      <c r="G30" s="56"/>
      <c r="H30" s="28"/>
      <c r="I30" s="28"/>
      <c r="J30" s="4" t="s">
        <v>30</v>
      </c>
      <c r="M30" s="52"/>
      <c r="N30" s="52"/>
      <c r="O30" s="52" t="s">
        <v>31</v>
      </c>
      <c r="P30" s="52"/>
      <c r="Q30" s="52"/>
    </row>
  </sheetData>
  <printOptions/>
  <pageMargins left="0.75" right="0.39" top="0.22" bottom="1" header="0.14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40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10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125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154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74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128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75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/>
      <c r="K14" s="58" t="s">
        <v>76</v>
      </c>
      <c r="L14" s="44"/>
      <c r="M14" s="44"/>
      <c r="N14" s="27"/>
      <c r="O14" s="29" t="s">
        <v>14</v>
      </c>
      <c r="P14" s="59"/>
      <c r="Q14" s="51" t="s">
        <v>77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181">
        <v>1</v>
      </c>
      <c r="B17" s="182" t="s">
        <v>47</v>
      </c>
      <c r="C17" s="183"/>
      <c r="D17" s="183"/>
      <c r="E17" s="184"/>
      <c r="F17" s="193">
        <v>4</v>
      </c>
      <c r="G17" s="186">
        <v>748</v>
      </c>
      <c r="H17" s="187"/>
      <c r="I17" s="186"/>
      <c r="J17" s="187">
        <v>678</v>
      </c>
      <c r="K17" s="188">
        <v>1</v>
      </c>
      <c r="L17" s="182" t="s">
        <v>81</v>
      </c>
      <c r="M17" s="183"/>
      <c r="N17" s="183"/>
      <c r="O17" s="183"/>
      <c r="P17" s="184"/>
      <c r="Q17" s="181">
        <v>1</v>
      </c>
    </row>
    <row r="18" spans="1:17" ht="16.5" customHeight="1">
      <c r="A18" s="190">
        <v>2</v>
      </c>
      <c r="B18" s="182" t="s">
        <v>48</v>
      </c>
      <c r="C18" s="183"/>
      <c r="D18" s="183"/>
      <c r="E18" s="184"/>
      <c r="F18" s="193">
        <v>10</v>
      </c>
      <c r="G18" s="186">
        <v>808</v>
      </c>
      <c r="H18" s="187"/>
      <c r="I18" s="186"/>
      <c r="J18" s="187">
        <v>743</v>
      </c>
      <c r="K18" s="188">
        <v>3</v>
      </c>
      <c r="L18" s="182" t="s">
        <v>82</v>
      </c>
      <c r="M18" s="183"/>
      <c r="N18" s="183"/>
      <c r="O18" s="183"/>
      <c r="P18" s="184"/>
      <c r="Q18" s="181">
        <v>2</v>
      </c>
    </row>
    <row r="19" spans="1:17" ht="16.5" customHeight="1">
      <c r="A19" s="190">
        <v>3</v>
      </c>
      <c r="B19" s="182" t="s">
        <v>49</v>
      </c>
      <c r="C19" s="183"/>
      <c r="D19" s="183"/>
      <c r="E19" s="184"/>
      <c r="F19" s="193">
        <v>7</v>
      </c>
      <c r="G19" s="186">
        <v>788</v>
      </c>
      <c r="H19" s="187"/>
      <c r="I19" s="186"/>
      <c r="J19" s="187">
        <v>772</v>
      </c>
      <c r="K19" s="188">
        <v>6</v>
      </c>
      <c r="L19" s="182" t="s">
        <v>83</v>
      </c>
      <c r="M19" s="183"/>
      <c r="N19" s="183"/>
      <c r="O19" s="183"/>
      <c r="P19" s="184"/>
      <c r="Q19" s="190">
        <v>3</v>
      </c>
    </row>
    <row r="20" spans="1:17" ht="16.5" customHeight="1">
      <c r="A20" s="190">
        <v>4</v>
      </c>
      <c r="B20" s="182" t="s">
        <v>50</v>
      </c>
      <c r="C20" s="183"/>
      <c r="D20" s="183"/>
      <c r="E20" s="184"/>
      <c r="F20" s="193">
        <v>9</v>
      </c>
      <c r="G20" s="186">
        <v>798</v>
      </c>
      <c r="H20" s="187"/>
      <c r="I20" s="186"/>
      <c r="J20" s="187">
        <v>792</v>
      </c>
      <c r="K20" s="188">
        <v>8</v>
      </c>
      <c r="L20" s="182" t="s">
        <v>84</v>
      </c>
      <c r="M20" s="183"/>
      <c r="N20" s="183"/>
      <c r="O20" s="183"/>
      <c r="P20" s="184"/>
      <c r="Q20" s="190">
        <v>4</v>
      </c>
    </row>
    <row r="21" spans="1:17" ht="16.5" customHeight="1">
      <c r="A21" s="181">
        <v>5</v>
      </c>
      <c r="B21" s="182" t="s">
        <v>80</v>
      </c>
      <c r="C21" s="183"/>
      <c r="D21" s="183"/>
      <c r="E21" s="184"/>
      <c r="F21" s="193">
        <v>12</v>
      </c>
      <c r="G21" s="186">
        <v>825</v>
      </c>
      <c r="H21" s="187"/>
      <c r="I21" s="186"/>
      <c r="J21" s="187">
        <v>729</v>
      </c>
      <c r="K21" s="188">
        <v>2</v>
      </c>
      <c r="L21" s="182" t="s">
        <v>78</v>
      </c>
      <c r="M21" s="183"/>
      <c r="N21" s="183"/>
      <c r="O21" s="183"/>
      <c r="P21" s="184"/>
      <c r="Q21" s="181">
        <v>5</v>
      </c>
    </row>
    <row r="22" spans="1:17" ht="16.5" customHeight="1">
      <c r="A22" s="181">
        <v>12</v>
      </c>
      <c r="B22" s="182" t="s">
        <v>69</v>
      </c>
      <c r="C22" s="183"/>
      <c r="D22" s="183"/>
      <c r="E22" s="184"/>
      <c r="F22" s="193">
        <v>5</v>
      </c>
      <c r="G22" s="186">
        <v>767</v>
      </c>
      <c r="H22" s="187"/>
      <c r="I22" s="186"/>
      <c r="J22" s="187">
        <v>818</v>
      </c>
      <c r="K22" s="188">
        <v>11</v>
      </c>
      <c r="L22" s="182" t="s">
        <v>79</v>
      </c>
      <c r="M22" s="191"/>
      <c r="N22" s="191"/>
      <c r="O22" s="191"/>
      <c r="P22" s="192"/>
      <c r="Q22" s="1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4734</v>
      </c>
      <c r="H23" s="55"/>
      <c r="I23" s="54">
        <f>SUM(I17:J22)</f>
        <v>4532</v>
      </c>
      <c r="J23" s="55">
        <f>SUM(J17:J22)</f>
        <v>4532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202</v>
      </c>
      <c r="B25" s="36">
        <f>IF(G23=0,0,AVERAGE(G17:H22))</f>
        <v>789</v>
      </c>
      <c r="F25" s="5" t="s">
        <v>23</v>
      </c>
      <c r="G25" s="41">
        <f>SUM(F17:F22)</f>
        <v>47</v>
      </c>
      <c r="H25" s="42"/>
      <c r="I25" s="42"/>
      <c r="J25" s="41">
        <f>SUM(K17:K22)</f>
        <v>31</v>
      </c>
      <c r="K25" s="4" t="s">
        <v>24</v>
      </c>
      <c r="L25" s="4"/>
      <c r="P25" s="35">
        <f>IF(I23=0,0,AVERAGE(I17:J22))</f>
        <v>755.3333333333334</v>
      </c>
      <c r="Q25" s="34">
        <f>I23-G23</f>
        <v>-202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155</v>
      </c>
      <c r="F30" s="56"/>
      <c r="G30" s="56"/>
      <c r="H30" s="28"/>
      <c r="I30" s="28"/>
      <c r="J30" s="4" t="s">
        <v>30</v>
      </c>
      <c r="M30" s="52"/>
      <c r="N30" s="52"/>
      <c r="O30" s="178" t="s">
        <v>86</v>
      </c>
      <c r="P30" s="52"/>
      <c r="Q30" s="52"/>
    </row>
  </sheetData>
  <printOptions/>
  <pageMargins left="0.75" right="0.39" top="0.28" bottom="1" header="0.17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41</v>
      </c>
      <c r="Q4" s="10"/>
    </row>
    <row r="5" ht="3" customHeight="1">
      <c r="M5" s="11"/>
    </row>
    <row r="6" spans="1:17" ht="15">
      <c r="A6" s="4" t="s">
        <v>161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11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125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156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157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128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89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/>
      <c r="K14" s="58" t="s">
        <v>90</v>
      </c>
      <c r="L14" s="44"/>
      <c r="M14" s="44"/>
      <c r="N14" s="27"/>
      <c r="O14" s="29" t="s">
        <v>14</v>
      </c>
      <c r="P14" s="59"/>
      <c r="Q14" s="51" t="s">
        <v>35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181">
        <v>1</v>
      </c>
      <c r="B17" s="182" t="s">
        <v>47</v>
      </c>
      <c r="C17" s="183"/>
      <c r="D17" s="183"/>
      <c r="E17" s="184"/>
      <c r="F17" s="193">
        <v>6</v>
      </c>
      <c r="G17" s="186">
        <v>789</v>
      </c>
      <c r="H17" s="187"/>
      <c r="I17" s="186"/>
      <c r="J17" s="187">
        <v>803</v>
      </c>
      <c r="K17" s="188">
        <v>7</v>
      </c>
      <c r="L17" s="71" t="s">
        <v>92</v>
      </c>
      <c r="M17" s="183"/>
      <c r="N17" s="183"/>
      <c r="O17" s="183"/>
      <c r="P17" s="184"/>
      <c r="Q17" s="181">
        <v>1</v>
      </c>
    </row>
    <row r="18" spans="1:17" ht="16.5" customHeight="1">
      <c r="A18" s="190">
        <v>2</v>
      </c>
      <c r="B18" s="182" t="s">
        <v>48</v>
      </c>
      <c r="C18" s="183"/>
      <c r="D18" s="183"/>
      <c r="E18" s="184"/>
      <c r="F18" s="193">
        <v>9</v>
      </c>
      <c r="G18" s="186">
        <v>812</v>
      </c>
      <c r="H18" s="187"/>
      <c r="I18" s="186"/>
      <c r="J18" s="187">
        <v>808</v>
      </c>
      <c r="K18" s="188">
        <v>8</v>
      </c>
      <c r="L18" s="71" t="s">
        <v>94</v>
      </c>
      <c r="M18" s="183"/>
      <c r="N18" s="183"/>
      <c r="O18" s="183"/>
      <c r="P18" s="184"/>
      <c r="Q18" s="181">
        <v>2</v>
      </c>
    </row>
    <row r="19" spans="1:17" ht="16.5" customHeight="1">
      <c r="A19" s="190">
        <v>3</v>
      </c>
      <c r="B19" s="182" t="s">
        <v>49</v>
      </c>
      <c r="C19" s="183"/>
      <c r="D19" s="183"/>
      <c r="E19" s="184"/>
      <c r="F19" s="193">
        <v>5</v>
      </c>
      <c r="G19" s="186">
        <v>775</v>
      </c>
      <c r="H19" s="187"/>
      <c r="I19" s="186"/>
      <c r="J19" s="187">
        <v>814</v>
      </c>
      <c r="K19" s="188">
        <v>10</v>
      </c>
      <c r="L19" s="182" t="s">
        <v>158</v>
      </c>
      <c r="M19" s="183"/>
      <c r="N19" s="183"/>
      <c r="O19" s="183"/>
      <c r="P19" s="184"/>
      <c r="Q19" s="190">
        <v>3</v>
      </c>
    </row>
    <row r="20" spans="1:17" ht="16.5" customHeight="1">
      <c r="A20" s="190">
        <v>4</v>
      </c>
      <c r="B20" s="182" t="s">
        <v>50</v>
      </c>
      <c r="C20" s="183"/>
      <c r="D20" s="183"/>
      <c r="E20" s="184"/>
      <c r="F20" s="193">
        <v>2</v>
      </c>
      <c r="G20" s="186">
        <v>751</v>
      </c>
      <c r="H20" s="187"/>
      <c r="I20" s="186"/>
      <c r="J20" s="187">
        <v>767</v>
      </c>
      <c r="K20" s="188">
        <v>4</v>
      </c>
      <c r="L20" s="71" t="s">
        <v>95</v>
      </c>
      <c r="M20" s="183"/>
      <c r="N20" s="183"/>
      <c r="O20" s="183"/>
      <c r="P20" s="184"/>
      <c r="Q20" s="190">
        <v>4</v>
      </c>
    </row>
    <row r="21" spans="1:17" ht="16.5" customHeight="1">
      <c r="A21" s="181">
        <v>5</v>
      </c>
      <c r="B21" s="182" t="s">
        <v>80</v>
      </c>
      <c r="C21" s="183"/>
      <c r="D21" s="183"/>
      <c r="E21" s="184"/>
      <c r="F21" s="193">
        <v>12</v>
      </c>
      <c r="G21" s="186">
        <v>834</v>
      </c>
      <c r="H21" s="187"/>
      <c r="I21" s="186"/>
      <c r="J21" s="187">
        <v>747</v>
      </c>
      <c r="K21" s="188">
        <v>1</v>
      </c>
      <c r="L21" s="182" t="s">
        <v>97</v>
      </c>
      <c r="M21" s="183"/>
      <c r="N21" s="183"/>
      <c r="O21" s="183"/>
      <c r="P21" s="184"/>
      <c r="Q21" s="181">
        <v>5</v>
      </c>
    </row>
    <row r="22" spans="1:17" ht="16.5" customHeight="1">
      <c r="A22" s="181">
        <v>6</v>
      </c>
      <c r="B22" s="81" t="s">
        <v>52</v>
      </c>
      <c r="C22" s="183"/>
      <c r="D22" s="183"/>
      <c r="E22" s="184"/>
      <c r="F22" s="193">
        <v>11</v>
      </c>
      <c r="G22" s="186">
        <v>825</v>
      </c>
      <c r="H22" s="187"/>
      <c r="I22" s="186"/>
      <c r="J22" s="187">
        <v>751</v>
      </c>
      <c r="K22" s="188">
        <v>3</v>
      </c>
      <c r="L22" s="182" t="s">
        <v>93</v>
      </c>
      <c r="M22" s="191"/>
      <c r="N22" s="191"/>
      <c r="O22" s="191"/>
      <c r="P22" s="192"/>
      <c r="Q22" s="1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4786</v>
      </c>
      <c r="H23" s="55"/>
      <c r="I23" s="54">
        <f>SUM(I17:J22)</f>
        <v>4690</v>
      </c>
      <c r="J23" s="55">
        <f>SUM(J17:J22)</f>
        <v>4690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96</v>
      </c>
      <c r="B25" s="36">
        <f>IF(G23=0,0,AVERAGE(G17:H22))</f>
        <v>797.6666666666666</v>
      </c>
      <c r="F25" s="5" t="s">
        <v>23</v>
      </c>
      <c r="G25" s="41">
        <f>SUM(F17:F22)</f>
        <v>45</v>
      </c>
      <c r="H25" s="42"/>
      <c r="I25" s="42"/>
      <c r="J25" s="41">
        <f>SUM(K17:K22)</f>
        <v>33</v>
      </c>
      <c r="K25" s="4" t="s">
        <v>24</v>
      </c>
      <c r="L25" s="4"/>
      <c r="P25" s="35">
        <f>IF(I23=0,0,AVERAGE(I17:J22))</f>
        <v>781.6666666666666</v>
      </c>
      <c r="Q25" s="34">
        <f>I23-G23</f>
        <v>-96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159</v>
      </c>
      <c r="F30" s="56"/>
      <c r="G30" s="56"/>
      <c r="H30" s="28"/>
      <c r="I30" s="28"/>
      <c r="J30" s="4" t="s">
        <v>30</v>
      </c>
      <c r="M30" s="52"/>
      <c r="N30" s="52"/>
      <c r="O30" s="178" t="s">
        <v>160</v>
      </c>
      <c r="P30" s="52"/>
      <c r="Q30" s="52"/>
    </row>
  </sheetData>
  <printOptions/>
  <pageMargins left="0.75" right="0.39" top="0.24" bottom="1" header="0.17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46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12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162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163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101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164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165</v>
      </c>
      <c r="C14" s="44"/>
      <c r="D14" s="44"/>
      <c r="E14" s="29" t="s">
        <v>14</v>
      </c>
      <c r="F14" s="59"/>
      <c r="G14" s="51" t="s">
        <v>104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1</v>
      </c>
      <c r="B17" s="62" t="s">
        <v>166</v>
      </c>
      <c r="C17" s="63"/>
      <c r="D17" s="63"/>
      <c r="E17" s="64"/>
      <c r="F17" s="65">
        <v>8</v>
      </c>
      <c r="G17" s="66">
        <v>752</v>
      </c>
      <c r="H17" s="67"/>
      <c r="I17" s="66"/>
      <c r="J17" s="67">
        <v>707</v>
      </c>
      <c r="K17" s="68">
        <v>2</v>
      </c>
      <c r="L17" s="62" t="s">
        <v>47</v>
      </c>
      <c r="M17" s="63"/>
      <c r="N17" s="63"/>
      <c r="O17" s="63"/>
      <c r="P17" s="64"/>
      <c r="Q17" s="61">
        <v>1</v>
      </c>
    </row>
    <row r="18" spans="1:17" ht="16.5" customHeight="1">
      <c r="A18" s="70">
        <v>2</v>
      </c>
      <c r="B18" s="71" t="s">
        <v>106</v>
      </c>
      <c r="C18" s="72"/>
      <c r="D18" s="72"/>
      <c r="E18" s="73"/>
      <c r="F18" s="74">
        <v>12</v>
      </c>
      <c r="G18" s="75">
        <v>791</v>
      </c>
      <c r="H18" s="76"/>
      <c r="I18" s="75"/>
      <c r="J18" s="76">
        <v>779</v>
      </c>
      <c r="K18" s="77">
        <v>11</v>
      </c>
      <c r="L18" s="71" t="s">
        <v>48</v>
      </c>
      <c r="M18" s="72"/>
      <c r="N18" s="72"/>
      <c r="O18" s="72"/>
      <c r="P18" s="73"/>
      <c r="Q18" s="70">
        <v>2</v>
      </c>
    </row>
    <row r="19" spans="1:17" ht="16.5" customHeight="1">
      <c r="A19" s="70">
        <v>3</v>
      </c>
      <c r="B19" s="71" t="s">
        <v>107</v>
      </c>
      <c r="C19" s="72"/>
      <c r="D19" s="72"/>
      <c r="E19" s="73"/>
      <c r="F19" s="74">
        <v>4</v>
      </c>
      <c r="G19" s="75">
        <v>719</v>
      </c>
      <c r="H19" s="76"/>
      <c r="I19" s="75"/>
      <c r="J19" s="76">
        <v>674</v>
      </c>
      <c r="K19" s="77">
        <v>1</v>
      </c>
      <c r="L19" s="71" t="s">
        <v>80</v>
      </c>
      <c r="M19" s="72"/>
      <c r="N19" s="72"/>
      <c r="O19" s="72"/>
      <c r="P19" s="73"/>
      <c r="Q19" s="79">
        <v>3</v>
      </c>
    </row>
    <row r="20" spans="1:17" ht="16.5" customHeight="1">
      <c r="A20" s="70">
        <v>4</v>
      </c>
      <c r="B20" s="71" t="s">
        <v>108</v>
      </c>
      <c r="C20" s="72"/>
      <c r="D20" s="72"/>
      <c r="E20" s="73"/>
      <c r="F20" s="74">
        <v>7</v>
      </c>
      <c r="G20" s="75">
        <v>749</v>
      </c>
      <c r="H20" s="76"/>
      <c r="I20" s="75"/>
      <c r="J20" s="76">
        <v>767</v>
      </c>
      <c r="K20" s="77">
        <v>9</v>
      </c>
      <c r="L20" s="71" t="s">
        <v>52</v>
      </c>
      <c r="M20" s="72"/>
      <c r="N20" s="72"/>
      <c r="O20" s="72"/>
      <c r="P20" s="73"/>
      <c r="Q20" s="79">
        <v>4</v>
      </c>
    </row>
    <row r="21" spans="1:17" ht="16.5" customHeight="1">
      <c r="A21" s="70">
        <v>5</v>
      </c>
      <c r="B21" s="71" t="s">
        <v>109</v>
      </c>
      <c r="C21" s="72"/>
      <c r="D21" s="72"/>
      <c r="E21" s="73"/>
      <c r="F21" s="74">
        <v>6</v>
      </c>
      <c r="G21" s="75">
        <v>733</v>
      </c>
      <c r="H21" s="76"/>
      <c r="I21" s="75"/>
      <c r="J21" s="76">
        <v>708</v>
      </c>
      <c r="K21" s="77">
        <v>3</v>
      </c>
      <c r="L21" s="71" t="s">
        <v>167</v>
      </c>
      <c r="M21" s="72"/>
      <c r="N21" s="72"/>
      <c r="O21" s="72"/>
      <c r="P21" s="73"/>
      <c r="Q21" s="70">
        <v>17</v>
      </c>
    </row>
    <row r="22" spans="1:17" ht="16.5" customHeight="1">
      <c r="A22" s="180">
        <v>6</v>
      </c>
      <c r="B22" s="81" t="s">
        <v>110</v>
      </c>
      <c r="C22" s="82"/>
      <c r="D22" s="82"/>
      <c r="E22" s="83"/>
      <c r="F22" s="84">
        <v>10</v>
      </c>
      <c r="G22" s="85">
        <v>772</v>
      </c>
      <c r="H22" s="86"/>
      <c r="I22" s="85"/>
      <c r="J22" s="86">
        <v>720</v>
      </c>
      <c r="K22" s="87">
        <v>5</v>
      </c>
      <c r="L22" s="81" t="s">
        <v>168</v>
      </c>
      <c r="M22" s="88"/>
      <c r="N22" s="88"/>
      <c r="O22" s="88"/>
      <c r="P22" s="89"/>
      <c r="Q22" s="80">
        <v>25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4516</v>
      </c>
      <c r="H23" s="55"/>
      <c r="I23" s="54">
        <f>SUM(I17:J22)</f>
        <v>4355</v>
      </c>
      <c r="J23" s="55">
        <f>SUM(J17:J22)</f>
        <v>4355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161</v>
      </c>
      <c r="B25" s="36">
        <f>IF(G23=0,0,AVERAGE(G17:H22))</f>
        <v>752.6666666666666</v>
      </c>
      <c r="F25" s="5" t="s">
        <v>23</v>
      </c>
      <c r="G25" s="41">
        <f>SUM(F17:F22)</f>
        <v>47</v>
      </c>
      <c r="H25" s="42"/>
      <c r="I25" s="42"/>
      <c r="J25" s="41">
        <f>SUM(K17:K22)</f>
        <v>31</v>
      </c>
      <c r="K25" s="4" t="s">
        <v>24</v>
      </c>
      <c r="L25" s="4"/>
      <c r="P25" s="35">
        <f>IF(I23=0,0,AVERAGE(I17:J22))</f>
        <v>725.8333333333334</v>
      </c>
      <c r="Q25" s="34">
        <f>I23-G23</f>
        <v>-161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169</v>
      </c>
      <c r="F30" s="56"/>
      <c r="G30" s="56"/>
      <c r="H30" s="28"/>
      <c r="I30" s="28"/>
      <c r="J30" s="4" t="s">
        <v>30</v>
      </c>
      <c r="M30" s="52"/>
      <c r="N30" s="52"/>
      <c r="O30" s="178" t="s">
        <v>31</v>
      </c>
      <c r="P30" s="52"/>
      <c r="Q30" s="52"/>
    </row>
  </sheetData>
  <printOptions/>
  <pageMargins left="0.94" right="0.31" top="0.19" bottom="1" header="0.12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46</v>
      </c>
      <c r="Q4" s="10"/>
    </row>
    <row r="5" ht="3" customHeight="1">
      <c r="M5" s="11"/>
    </row>
    <row r="6" spans="1:17" ht="15">
      <c r="A6" s="4" t="s">
        <v>161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13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194" t="s">
        <v>170</v>
      </c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27"/>
      <c r="O8" s="4" t="s">
        <v>8</v>
      </c>
      <c r="P8" s="59"/>
      <c r="Q8" s="47" t="s">
        <v>171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114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58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115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/>
      <c r="K14" s="58" t="s">
        <v>116</v>
      </c>
      <c r="L14" s="44"/>
      <c r="M14" s="44"/>
      <c r="N14" s="27"/>
      <c r="O14" s="29" t="s">
        <v>14</v>
      </c>
      <c r="P14" s="59"/>
      <c r="Q14" s="51" t="s">
        <v>117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181">
        <v>1</v>
      </c>
      <c r="B17" s="182" t="s">
        <v>47</v>
      </c>
      <c r="C17" s="183"/>
      <c r="D17" s="183"/>
      <c r="E17" s="184"/>
      <c r="F17" s="185">
        <v>2</v>
      </c>
      <c r="G17" s="186">
        <v>757</v>
      </c>
      <c r="H17" s="187"/>
      <c r="I17" s="186"/>
      <c r="J17" s="187">
        <v>774</v>
      </c>
      <c r="K17" s="188">
        <v>3</v>
      </c>
      <c r="L17" s="182" t="s">
        <v>118</v>
      </c>
      <c r="M17" s="183"/>
      <c r="N17" s="183"/>
      <c r="O17" s="183"/>
      <c r="P17" s="184"/>
      <c r="Q17" s="181">
        <v>3</v>
      </c>
    </row>
    <row r="18" spans="1:17" ht="16.5" customHeight="1">
      <c r="A18" s="181">
        <v>2</v>
      </c>
      <c r="B18" s="182" t="s">
        <v>48</v>
      </c>
      <c r="C18" s="183"/>
      <c r="D18" s="183"/>
      <c r="E18" s="184"/>
      <c r="F18" s="185">
        <v>4</v>
      </c>
      <c r="G18" s="186">
        <v>774.99</v>
      </c>
      <c r="H18" s="187"/>
      <c r="I18" s="186"/>
      <c r="J18" s="187">
        <v>785</v>
      </c>
      <c r="K18" s="188">
        <v>7</v>
      </c>
      <c r="L18" s="182" t="s">
        <v>172</v>
      </c>
      <c r="M18" s="183"/>
      <c r="N18" s="183"/>
      <c r="O18" s="183"/>
      <c r="P18" s="184"/>
      <c r="Q18" s="190">
        <v>4</v>
      </c>
    </row>
    <row r="19" spans="1:17" ht="16.5" customHeight="1">
      <c r="A19" s="181">
        <v>3</v>
      </c>
      <c r="B19" s="182" t="s">
        <v>49</v>
      </c>
      <c r="C19" s="183"/>
      <c r="D19" s="183"/>
      <c r="E19" s="184"/>
      <c r="F19" s="185">
        <v>11</v>
      </c>
      <c r="G19" s="186">
        <v>821</v>
      </c>
      <c r="H19" s="187"/>
      <c r="I19" s="186"/>
      <c r="J19" s="187">
        <v>816</v>
      </c>
      <c r="K19" s="188">
        <v>10</v>
      </c>
      <c r="L19" s="182" t="s">
        <v>119</v>
      </c>
      <c r="M19" s="183"/>
      <c r="N19" s="183"/>
      <c r="O19" s="183"/>
      <c r="P19" s="184"/>
      <c r="Q19" s="190">
        <v>7</v>
      </c>
    </row>
    <row r="20" spans="1:17" ht="16.5" customHeight="1">
      <c r="A20" s="181">
        <v>5</v>
      </c>
      <c r="B20" s="182" t="s">
        <v>80</v>
      </c>
      <c r="C20" s="183"/>
      <c r="D20" s="183"/>
      <c r="E20" s="184"/>
      <c r="F20" s="185">
        <v>9</v>
      </c>
      <c r="G20" s="186">
        <v>798</v>
      </c>
      <c r="H20" s="187"/>
      <c r="I20" s="186"/>
      <c r="J20" s="187">
        <v>744</v>
      </c>
      <c r="K20" s="188">
        <v>1</v>
      </c>
      <c r="L20" s="182" t="s">
        <v>120</v>
      </c>
      <c r="M20" s="183"/>
      <c r="N20" s="183"/>
      <c r="O20" s="183"/>
      <c r="P20" s="184"/>
      <c r="Q20" s="181">
        <v>8</v>
      </c>
    </row>
    <row r="21" spans="1:17" ht="16.5" customHeight="1">
      <c r="A21" s="181">
        <v>6</v>
      </c>
      <c r="B21" s="196" t="s">
        <v>52</v>
      </c>
      <c r="C21" s="183"/>
      <c r="D21" s="183"/>
      <c r="E21" s="184"/>
      <c r="F21" s="185">
        <v>12</v>
      </c>
      <c r="G21" s="186">
        <v>854</v>
      </c>
      <c r="H21" s="187"/>
      <c r="I21" s="186"/>
      <c r="J21" s="187">
        <v>779</v>
      </c>
      <c r="K21" s="188">
        <v>6</v>
      </c>
      <c r="L21" s="182" t="s">
        <v>122</v>
      </c>
      <c r="M21" s="183"/>
      <c r="N21" s="183"/>
      <c r="O21" s="183"/>
      <c r="P21" s="184"/>
      <c r="Q21" s="190">
        <v>10</v>
      </c>
    </row>
    <row r="22" spans="1:17" ht="16.5" customHeight="1">
      <c r="A22" s="181">
        <v>25</v>
      </c>
      <c r="B22" s="196" t="s">
        <v>168</v>
      </c>
      <c r="C22" s="183"/>
      <c r="D22" s="183"/>
      <c r="E22" s="184"/>
      <c r="F22" s="185">
        <v>5</v>
      </c>
      <c r="G22" s="186">
        <v>775</v>
      </c>
      <c r="H22" s="187"/>
      <c r="I22" s="186"/>
      <c r="J22" s="187">
        <v>787</v>
      </c>
      <c r="K22" s="188">
        <v>8</v>
      </c>
      <c r="L22" s="182" t="s">
        <v>173</v>
      </c>
      <c r="M22" s="183"/>
      <c r="N22" s="183"/>
      <c r="O22" s="183"/>
      <c r="P22" s="184"/>
      <c r="Q22" s="190">
        <v>49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4779.99</v>
      </c>
      <c r="H23" s="55"/>
      <c r="I23" s="54">
        <f>SUM(I17:J22)</f>
        <v>4685</v>
      </c>
      <c r="J23" s="55">
        <f>SUM(J17:J22)</f>
        <v>4685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94.98999999999978</v>
      </c>
      <c r="B25" s="36">
        <f>IF(G23=0,0,AVERAGE(G17:H22))</f>
        <v>796.665</v>
      </c>
      <c r="F25" s="5" t="s">
        <v>23</v>
      </c>
      <c r="G25" s="41">
        <f>SUM(F17:F22)</f>
        <v>43</v>
      </c>
      <c r="H25" s="42"/>
      <c r="I25" s="42"/>
      <c r="J25" s="41">
        <v>35</v>
      </c>
      <c r="K25" s="4" t="s">
        <v>24</v>
      </c>
      <c r="L25" s="4"/>
      <c r="P25" s="35">
        <f>IF(I23=0,0,AVERAGE(I17:J22))</f>
        <v>780.8333333333334</v>
      </c>
      <c r="Q25" s="34">
        <f>I23-G23</f>
        <v>-94.98999999999978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31</v>
      </c>
      <c r="F30" s="56"/>
      <c r="G30" s="56"/>
      <c r="H30" s="28"/>
      <c r="I30" s="28"/>
      <c r="J30" s="4" t="s">
        <v>30</v>
      </c>
      <c r="M30" s="52"/>
      <c r="N30" s="52"/>
      <c r="O30" s="178" t="s">
        <v>174</v>
      </c>
      <c r="P30" s="52"/>
      <c r="Q30" s="52"/>
    </row>
  </sheetData>
  <mergeCells count="1">
    <mergeCell ref="C8:M8"/>
  </mergeCells>
  <printOptions/>
  <pageMargins left="0.91" right="0.24" top="0.16" bottom="1" header="0.12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56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14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175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176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127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129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130</v>
      </c>
      <c r="C14" s="44"/>
      <c r="D14" s="44"/>
      <c r="E14" s="29" t="s">
        <v>14</v>
      </c>
      <c r="F14" s="59"/>
      <c r="G14" s="51" t="s">
        <v>131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189">
        <v>7</v>
      </c>
      <c r="B17" s="182" t="s">
        <v>132</v>
      </c>
      <c r="C17" s="183"/>
      <c r="D17" s="183"/>
      <c r="E17" s="184"/>
      <c r="F17" s="185">
        <v>5</v>
      </c>
      <c r="G17" s="186">
        <v>773</v>
      </c>
      <c r="H17" s="187"/>
      <c r="I17" s="186"/>
      <c r="J17" s="187">
        <v>758</v>
      </c>
      <c r="K17" s="188">
        <v>4</v>
      </c>
      <c r="L17" s="182" t="s">
        <v>47</v>
      </c>
      <c r="M17" s="183"/>
      <c r="N17" s="183"/>
      <c r="O17" s="183"/>
      <c r="P17" s="184"/>
      <c r="Q17" s="181">
        <v>1</v>
      </c>
    </row>
    <row r="18" spans="1:17" ht="16.5" customHeight="1">
      <c r="A18" s="189">
        <v>1</v>
      </c>
      <c r="B18" s="182" t="s">
        <v>177</v>
      </c>
      <c r="C18" s="183"/>
      <c r="D18" s="183"/>
      <c r="E18" s="184"/>
      <c r="F18" s="185">
        <v>12</v>
      </c>
      <c r="G18" s="186">
        <v>869</v>
      </c>
      <c r="H18" s="187"/>
      <c r="I18" s="186"/>
      <c r="J18" s="187">
        <v>748</v>
      </c>
      <c r="K18" s="188">
        <v>2</v>
      </c>
      <c r="L18" s="182" t="s">
        <v>48</v>
      </c>
      <c r="M18" s="183"/>
      <c r="N18" s="183"/>
      <c r="O18" s="183"/>
      <c r="P18" s="184"/>
      <c r="Q18" s="181">
        <v>2</v>
      </c>
    </row>
    <row r="19" spans="1:17" ht="16.5" customHeight="1">
      <c r="A19" s="189">
        <v>9</v>
      </c>
      <c r="B19" s="182" t="s">
        <v>134</v>
      </c>
      <c r="C19" s="183"/>
      <c r="D19" s="183"/>
      <c r="E19" s="184"/>
      <c r="F19" s="185">
        <v>6</v>
      </c>
      <c r="G19" s="186">
        <v>779</v>
      </c>
      <c r="H19" s="187"/>
      <c r="I19" s="186"/>
      <c r="J19" s="187">
        <v>781</v>
      </c>
      <c r="K19" s="188">
        <v>8</v>
      </c>
      <c r="L19" s="182" t="s">
        <v>50</v>
      </c>
      <c r="M19" s="183"/>
      <c r="N19" s="183"/>
      <c r="O19" s="183"/>
      <c r="P19" s="184"/>
      <c r="Q19" s="181">
        <v>4</v>
      </c>
    </row>
    <row r="20" spans="1:17" ht="16.5" customHeight="1">
      <c r="A20" s="189">
        <v>10</v>
      </c>
      <c r="B20" s="182" t="s">
        <v>135</v>
      </c>
      <c r="C20" s="183"/>
      <c r="D20" s="183"/>
      <c r="E20" s="184"/>
      <c r="F20" s="185">
        <v>10</v>
      </c>
      <c r="G20" s="186">
        <v>800</v>
      </c>
      <c r="H20" s="187"/>
      <c r="I20" s="186"/>
      <c r="J20" s="187">
        <v>792</v>
      </c>
      <c r="K20" s="188">
        <v>9</v>
      </c>
      <c r="L20" s="182" t="s">
        <v>80</v>
      </c>
      <c r="M20" s="183"/>
      <c r="N20" s="183"/>
      <c r="O20" s="183"/>
      <c r="P20" s="184"/>
      <c r="Q20" s="181">
        <v>5</v>
      </c>
    </row>
    <row r="21" spans="1:17" ht="16.5" customHeight="1">
      <c r="A21" s="189">
        <v>11</v>
      </c>
      <c r="B21" s="182" t="s">
        <v>136</v>
      </c>
      <c r="C21" s="183"/>
      <c r="D21" s="183"/>
      <c r="E21" s="184"/>
      <c r="F21" s="185">
        <v>11</v>
      </c>
      <c r="G21" s="186">
        <v>817</v>
      </c>
      <c r="H21" s="187"/>
      <c r="I21" s="186"/>
      <c r="J21" s="187">
        <v>750</v>
      </c>
      <c r="K21" s="188">
        <v>3</v>
      </c>
      <c r="L21" s="182" t="s">
        <v>52</v>
      </c>
      <c r="M21" s="183"/>
      <c r="N21" s="183"/>
      <c r="O21" s="183"/>
      <c r="P21" s="184"/>
      <c r="Q21" s="181">
        <v>6</v>
      </c>
    </row>
    <row r="22" spans="1:17" ht="16.5" customHeight="1">
      <c r="A22" s="189">
        <v>12</v>
      </c>
      <c r="B22" s="182" t="s">
        <v>137</v>
      </c>
      <c r="C22" s="183"/>
      <c r="D22" s="183"/>
      <c r="E22" s="184"/>
      <c r="F22" s="185">
        <v>7</v>
      </c>
      <c r="G22" s="186">
        <v>781</v>
      </c>
      <c r="H22" s="187"/>
      <c r="I22" s="186"/>
      <c r="J22" s="187">
        <v>671</v>
      </c>
      <c r="K22" s="188">
        <v>1</v>
      </c>
      <c r="L22" s="196" t="s">
        <v>178</v>
      </c>
      <c r="M22" s="183"/>
      <c r="N22" s="183"/>
      <c r="O22" s="183"/>
      <c r="P22" s="184"/>
      <c r="Q22" s="197">
        <v>18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4819</v>
      </c>
      <c r="H23" s="55"/>
      <c r="I23" s="54">
        <f>SUM(I17:J22)</f>
        <v>4500</v>
      </c>
      <c r="J23" s="55">
        <f>SUM(J17:J22)</f>
        <v>4500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319</v>
      </c>
      <c r="B25" s="36">
        <f>IF(G23=0,0,AVERAGE(G17:H22))</f>
        <v>803.1666666666666</v>
      </c>
      <c r="F25" s="5" t="s">
        <v>23</v>
      </c>
      <c r="G25" s="41">
        <f>SUM(F17:F22)</f>
        <v>51</v>
      </c>
      <c r="H25" s="42"/>
      <c r="I25" s="42"/>
      <c r="J25" s="41">
        <f>SUM(K17:K22)</f>
        <v>27</v>
      </c>
      <c r="K25" s="4" t="s">
        <v>24</v>
      </c>
      <c r="L25" s="4"/>
      <c r="P25" s="35">
        <f>IF(I23=0,0,AVERAGE(I17:J22))</f>
        <v>750</v>
      </c>
      <c r="Q25" s="34">
        <f>I23-G23</f>
        <v>-319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3</v>
      </c>
      <c r="H27" s="42"/>
      <c r="I27" s="42"/>
      <c r="J27" s="41">
        <v>0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138</v>
      </c>
      <c r="F30" s="56"/>
      <c r="G30" s="56"/>
      <c r="H30" s="28"/>
      <c r="I30" s="28"/>
      <c r="J30" s="4" t="s">
        <v>30</v>
      </c>
      <c r="M30" s="52"/>
      <c r="N30" s="52"/>
      <c r="O30" s="178" t="s">
        <v>31</v>
      </c>
      <c r="P30" s="52"/>
      <c r="Q30" s="52"/>
    </row>
  </sheetData>
  <printOptions/>
  <pageMargins left="1.02" right="0.27" top="0.22" bottom="0.38" header="0.14" footer="0.26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="50" zoomScaleNormal="50" workbookViewId="0" topLeftCell="A1">
      <selection activeCell="A1" sqref="A1:G1"/>
    </sheetView>
  </sheetViews>
  <sheetFormatPr defaultColWidth="11.421875" defaultRowHeight="12.75"/>
  <cols>
    <col min="1" max="1" width="11.421875" style="220" customWidth="1"/>
    <col min="2" max="2" width="60.57421875" style="220" customWidth="1"/>
    <col min="3" max="6" width="11.421875" style="220" customWidth="1"/>
    <col min="7" max="7" width="18.57421875" style="220" customWidth="1"/>
    <col min="8" max="16384" width="11.421875" style="220" customWidth="1"/>
  </cols>
  <sheetData>
    <row r="1" spans="1:7" s="199" customFormat="1" ht="49.5" customHeight="1">
      <c r="A1" s="198" t="s">
        <v>179</v>
      </c>
      <c r="B1" s="198"/>
      <c r="C1" s="198"/>
      <c r="D1" s="198"/>
      <c r="E1" s="198"/>
      <c r="F1" s="198"/>
      <c r="G1" s="198"/>
    </row>
    <row r="2" spans="1:7" s="204" customFormat="1" ht="20.25">
      <c r="A2" s="200" t="s">
        <v>180</v>
      </c>
      <c r="B2" s="201" t="s">
        <v>181</v>
      </c>
      <c r="C2" s="202" t="s">
        <v>182</v>
      </c>
      <c r="D2" s="202" t="s">
        <v>183</v>
      </c>
      <c r="E2" s="202" t="s">
        <v>184</v>
      </c>
      <c r="F2" s="202" t="s">
        <v>185</v>
      </c>
      <c r="G2" s="203" t="s">
        <v>186</v>
      </c>
    </row>
    <row r="3" spans="1:7" s="209" customFormat="1" ht="49.5" customHeight="1">
      <c r="A3" s="205" t="s">
        <v>187</v>
      </c>
      <c r="B3" s="206" t="s">
        <v>188</v>
      </c>
      <c r="C3" s="207">
        <v>14</v>
      </c>
      <c r="D3" s="207">
        <v>29</v>
      </c>
      <c r="E3" s="207">
        <v>590</v>
      </c>
      <c r="F3" s="207" t="s">
        <v>189</v>
      </c>
      <c r="G3" s="208">
        <v>64931</v>
      </c>
    </row>
    <row r="4" spans="1:7" s="209" customFormat="1" ht="49.5" customHeight="1">
      <c r="A4" s="210" t="s">
        <v>190</v>
      </c>
      <c r="B4" s="211" t="s">
        <v>191</v>
      </c>
      <c r="C4" s="212">
        <v>14</v>
      </c>
      <c r="D4" s="212">
        <v>25</v>
      </c>
      <c r="E4" s="212">
        <v>565</v>
      </c>
      <c r="F4" s="212" t="s">
        <v>192</v>
      </c>
      <c r="G4" s="213">
        <v>65652</v>
      </c>
    </row>
    <row r="5" spans="1:7" s="209" customFormat="1" ht="49.5" customHeight="1">
      <c r="A5" s="214" t="s">
        <v>193</v>
      </c>
      <c r="B5" s="215" t="s">
        <v>11</v>
      </c>
      <c r="C5" s="212">
        <v>14</v>
      </c>
      <c r="D5" s="212">
        <v>24</v>
      </c>
      <c r="E5" s="212">
        <v>563</v>
      </c>
      <c r="F5" s="212" t="s">
        <v>194</v>
      </c>
      <c r="G5" s="213">
        <v>65690</v>
      </c>
    </row>
    <row r="6" spans="1:7" s="209" customFormat="1" ht="49.5" customHeight="1">
      <c r="A6" s="210" t="s">
        <v>195</v>
      </c>
      <c r="B6" s="211" t="s">
        <v>196</v>
      </c>
      <c r="C6" s="212">
        <v>14</v>
      </c>
      <c r="D6" s="212">
        <v>21</v>
      </c>
      <c r="E6" s="212">
        <v>544</v>
      </c>
      <c r="F6" s="212"/>
      <c r="G6" s="213">
        <v>65750</v>
      </c>
    </row>
    <row r="7" spans="1:7" s="209" customFormat="1" ht="49.5" customHeight="1">
      <c r="A7" s="210" t="s">
        <v>197</v>
      </c>
      <c r="B7" s="211" t="s">
        <v>127</v>
      </c>
      <c r="C7" s="212">
        <v>14</v>
      </c>
      <c r="D7" s="212">
        <v>20</v>
      </c>
      <c r="E7" s="212">
        <v>532</v>
      </c>
      <c r="F7" s="212" t="s">
        <v>198</v>
      </c>
      <c r="G7" s="213">
        <v>65536</v>
      </c>
    </row>
    <row r="8" spans="1:7" s="209" customFormat="1" ht="49.5" customHeight="1">
      <c r="A8" s="210" t="s">
        <v>199</v>
      </c>
      <c r="B8" s="211" t="s">
        <v>157</v>
      </c>
      <c r="C8" s="212">
        <v>14</v>
      </c>
      <c r="D8" s="212">
        <v>19</v>
      </c>
      <c r="E8" s="212">
        <v>529</v>
      </c>
      <c r="F8" s="212" t="s">
        <v>200</v>
      </c>
      <c r="G8" s="213">
        <v>65688</v>
      </c>
    </row>
    <row r="9" spans="1:7" s="209" customFormat="1" ht="49.5" customHeight="1">
      <c r="A9" s="210" t="s">
        <v>201</v>
      </c>
      <c r="B9" s="211" t="s">
        <v>202</v>
      </c>
      <c r="C9" s="212">
        <v>14</v>
      </c>
      <c r="D9" s="212">
        <v>17</v>
      </c>
      <c r="E9" s="212">
        <v>535</v>
      </c>
      <c r="F9" s="212" t="s">
        <v>203</v>
      </c>
      <c r="G9" s="213">
        <v>66507</v>
      </c>
    </row>
    <row r="10" spans="1:7" s="209" customFormat="1" ht="49.5" customHeight="1">
      <c r="A10" s="216" t="s">
        <v>204</v>
      </c>
      <c r="B10" s="217" t="s">
        <v>205</v>
      </c>
      <c r="C10" s="218">
        <v>14</v>
      </c>
      <c r="D10" s="218">
        <v>13</v>
      </c>
      <c r="E10" s="218">
        <v>509</v>
      </c>
      <c r="F10" s="218" t="s">
        <v>206</v>
      </c>
      <c r="G10" s="219">
        <v>62799</v>
      </c>
    </row>
  </sheetData>
  <mergeCells count="1">
    <mergeCell ref="A1:G1"/>
  </mergeCells>
  <printOptions/>
  <pageMargins left="0.53" right="0.46" top="0.72" bottom="1" header="0.4921259845" footer="0.4921259845"/>
  <pageSetup orientation="landscape" paperSize="9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S17:AS22"/>
  <sheetViews>
    <sheetView workbookViewId="0" topLeftCell="Q12">
      <selection activeCell="T20" sqref="T20"/>
    </sheetView>
  </sheetViews>
  <sheetFormatPr defaultColWidth="11.421875" defaultRowHeight="12.75"/>
  <cols>
    <col min="1" max="18" width="12.28125" style="0" customWidth="1"/>
    <col min="19" max="44" width="3.7109375" style="0" customWidth="1"/>
    <col min="45" max="16384" width="10.421875" style="0" bestFit="1" customWidth="1"/>
  </cols>
  <sheetData>
    <row r="17" spans="19:45" ht="14.25">
      <c r="S17" s="21">
        <f>IF(('BL3_1_04-05'!G23-'BL3_1_04-05'!J23&lt;1)*OR('BL3_1_04-05'!J23-'BL3_1_04-05'!G23&lt;1),1,0)</f>
        <v>0</v>
      </c>
      <c r="T17" s="21">
        <f>IF(S17=1,1,0)</f>
        <v>0</v>
      </c>
      <c r="U17" s="21">
        <v>1</v>
      </c>
      <c r="V17" s="22">
        <f>IF('BL3_1_04-05'!G17&gt;='BL3_1_04-05'!G18,1,0)</f>
        <v>1</v>
      </c>
      <c r="W17" s="22">
        <f>IF('BL3_1_04-05'!G17&gt;='BL3_1_04-05'!G19,1,0)</f>
        <v>1</v>
      </c>
      <c r="X17" s="22">
        <f>IF('BL3_1_04-05'!G17&gt;='BL3_1_04-05'!G20,1,0)</f>
        <v>1</v>
      </c>
      <c r="Y17" s="22">
        <f>IF('BL3_1_04-05'!G17&gt;='BL3_1_04-05'!G21,1,0)</f>
        <v>1</v>
      </c>
      <c r="Z17" s="22">
        <f>IF('BL3_1_04-05'!G17&gt;='BL3_1_04-05'!G22,1,0)</f>
        <v>1</v>
      </c>
      <c r="AA17" s="22">
        <f>IF('BL3_1_04-05'!G17&gt;'BL3_1_04-05'!J17,1,0)</f>
        <v>1</v>
      </c>
      <c r="AB17" s="22">
        <f>IF('BL3_1_04-05'!G17&gt;'BL3_1_04-05'!J18,1,0)</f>
        <v>1</v>
      </c>
      <c r="AC17" s="22">
        <f>IF('BL3_1_04-05'!G17&gt;'BL3_1_04-05'!J19,1,0)</f>
        <v>1</v>
      </c>
      <c r="AD17" s="22">
        <f>IF('BL3_1_04-05'!G17&gt;'BL3_1_04-05'!J20,1,0)</f>
        <v>1</v>
      </c>
      <c r="AE17" s="22">
        <f>IF('BL3_1_04-05'!G17&gt;'BL3_1_04-05'!J21,1,0)</f>
        <v>1</v>
      </c>
      <c r="AF17" s="24">
        <f>IF('BL3_1_04-05'!G17&gt;'BL3_1_04-05'!J22,1,0)</f>
        <v>1</v>
      </c>
      <c r="AG17" s="22">
        <f>IF('BL3_1_04-05'!J17&gt;='BL3_1_04-05'!G17,1,0)</f>
        <v>0</v>
      </c>
      <c r="AH17" s="22">
        <f>IF('BL3_1_04-05'!J17&gt;='BL3_1_04-05'!G18,1,0)</f>
        <v>1</v>
      </c>
      <c r="AI17" s="22">
        <f>IF('BL3_1_04-05'!J17&gt;='BL3_1_04-05'!G19,1,0)</f>
        <v>1</v>
      </c>
      <c r="AJ17" s="22">
        <f>IF('BL3_1_04-05'!J17&gt;='BL3_1_04-05'!G20,1,0)</f>
        <v>0</v>
      </c>
      <c r="AK17" s="22">
        <f>IF('BL3_1_04-05'!J17&gt;='BL3_1_04-05'!G21,1,0)</f>
        <v>1</v>
      </c>
      <c r="AL17" s="22">
        <f>IF('BL3_1_04-05'!J17&gt;='BL3_1_04-05'!G22,1,0)</f>
        <v>1</v>
      </c>
      <c r="AM17" s="22">
        <f>IF('BL3_1_04-05'!J17&gt;='BL3_1_04-05'!J18,1,0)</f>
        <v>1</v>
      </c>
      <c r="AN17" s="22">
        <f>IF('BL3_1_04-05'!J17&gt;='BL3_1_04-05'!J19,1,0)</f>
        <v>1</v>
      </c>
      <c r="AO17" s="22">
        <f>IF('BL3_1_04-05'!J17&gt;='BL3_1_04-05'!J20,1,0)</f>
        <v>1</v>
      </c>
      <c r="AP17" s="22">
        <f>IF('BL3_1_04-05'!J17&gt;='BL3_1_04-05'!J21,1,0)</f>
        <v>1</v>
      </c>
      <c r="AQ17" s="22">
        <f>IF('BL3_1_04-05'!J17&gt;='BL3_1_04-05'!J22,1,0)</f>
        <v>0</v>
      </c>
      <c r="AR17" s="22">
        <v>1</v>
      </c>
      <c r="AS17" s="9"/>
    </row>
    <row r="18" spans="19:45" ht="14.25">
      <c r="S18" s="21">
        <f>IF('BL3_1_04-05'!G23-'BL3_1_04-05'!J23&gt;=1,2,0)</f>
        <v>2</v>
      </c>
      <c r="T18" s="21">
        <f>IF('BL3_1_04-05'!J23-'BL3_1_04-05'!G23&gt;=1,2,0)</f>
        <v>0</v>
      </c>
      <c r="U18" s="21">
        <v>1</v>
      </c>
      <c r="V18" s="22">
        <f>IF('BL3_1_04-05'!G18&gt;='BL3_1_04-05'!G19,1,0)</f>
        <v>0</v>
      </c>
      <c r="W18" s="22">
        <f>IF('BL3_1_04-05'!G18&gt;='BL3_1_04-05'!G20,1,0)</f>
        <v>0</v>
      </c>
      <c r="X18" s="22">
        <f>IF('BL3_1_04-05'!G18&gt;='BL3_1_04-05'!G21,1,0)</f>
        <v>1</v>
      </c>
      <c r="Y18" s="22">
        <f>IF('BL3_1_04-05'!G18&gt;='BL3_1_04-05'!G22,1,0)</f>
        <v>0</v>
      </c>
      <c r="Z18" s="22">
        <f>IF('BL3_1_04-05'!G18&gt;'BL3_1_04-05'!G17,1,0)</f>
        <v>0</v>
      </c>
      <c r="AA18" s="22">
        <f>IF('BL3_1_04-05'!G18&gt;'BL3_1_04-05'!J18,1,0)</f>
        <v>1</v>
      </c>
      <c r="AB18" s="22">
        <f>IF('BL3_1_04-05'!G18&gt;'BL3_1_04-05'!J19,1,0)</f>
        <v>1</v>
      </c>
      <c r="AC18" s="22">
        <f>IF('BL3_1_04-05'!G18&gt;'BL3_1_04-05'!J20,1,0)</f>
        <v>0</v>
      </c>
      <c r="AD18" s="22">
        <f>IF('BL3_1_04-05'!G18&gt;'BL3_1_04-05'!J21,1,0)</f>
        <v>1</v>
      </c>
      <c r="AE18" s="22">
        <f>IF('BL3_1_04-05'!G18&gt;'BL3_1_04-05'!J22,1,0)</f>
        <v>0</v>
      </c>
      <c r="AF18" s="24">
        <f>IF('BL3_1_04-05'!G18&gt;'BL3_1_04-05'!J17,1,0)</f>
        <v>0</v>
      </c>
      <c r="AG18" s="22">
        <f>IF('BL3_1_04-05'!J18&gt;='BL3_1_04-05'!G18,1,0)</f>
        <v>0</v>
      </c>
      <c r="AH18" s="22">
        <f>IF('BL3_1_04-05'!J18&gt;='BL3_1_04-05'!G19,1,0)</f>
        <v>0</v>
      </c>
      <c r="AI18" s="22">
        <f>IF('BL3_1_04-05'!J18&gt;='BL3_1_04-05'!G20,1,0)</f>
        <v>0</v>
      </c>
      <c r="AJ18" s="22">
        <f>IF('BL3_1_04-05'!J18&gt;='BL3_1_04-05'!G21,1,0)</f>
        <v>1</v>
      </c>
      <c r="AK18" s="22">
        <f>IF('BL3_1_04-05'!J18&gt;='BL3_1_04-05'!G22,1,0)</f>
        <v>0</v>
      </c>
      <c r="AL18" s="22">
        <f>IF('BL3_1_04-05'!J18&gt;='BL3_1_04-05'!G17,1,0)</f>
        <v>0</v>
      </c>
      <c r="AM18" s="22">
        <f>IF('BL3_1_04-05'!J18&gt;='BL3_1_04-05'!J19,1,0)</f>
        <v>1</v>
      </c>
      <c r="AN18" s="22">
        <f>IF('BL3_1_04-05'!J18&gt;='BL3_1_04-05'!J20,1,0)</f>
        <v>0</v>
      </c>
      <c r="AO18" s="22">
        <f>IF('BL3_1_04-05'!J18&gt;='BL3_1_04-05'!J21,1,0)</f>
        <v>1</v>
      </c>
      <c r="AP18" s="22">
        <f>IF('BL3_1_04-05'!J18&gt;='BL3_1_04-05'!J22,1,0)</f>
        <v>0</v>
      </c>
      <c r="AQ18" s="22">
        <f>IF('BL3_1_04-05'!J18&gt;'BL3_1_04-05'!J17,1,0)</f>
        <v>0</v>
      </c>
      <c r="AR18" s="22">
        <v>1</v>
      </c>
      <c r="AS18" s="9"/>
    </row>
    <row r="19" spans="19:45" ht="14.25">
      <c r="S19" s="21">
        <f>IF('BL3_1_04-05'!J25&gt;30,0,1)</f>
        <v>0</v>
      </c>
      <c r="T19" s="21">
        <f>IF('BL3_1_04-05'!J25&gt;30,1,0)</f>
        <v>1</v>
      </c>
      <c r="U19" s="21">
        <v>1</v>
      </c>
      <c r="V19" s="22">
        <f>IF('BL3_1_04-05'!G19&gt;='BL3_1_04-05'!G20,1,0)</f>
        <v>0</v>
      </c>
      <c r="W19" s="22">
        <f>IF('BL3_1_04-05'!G19&gt;='BL3_1_04-05'!G21,1,0)</f>
        <v>1</v>
      </c>
      <c r="X19" s="22">
        <f>IF('BL3_1_04-05'!G19&gt;='BL3_1_04-05'!G22,1,0)</f>
        <v>1</v>
      </c>
      <c r="Y19" s="22">
        <f>IF('BL3_1_04-05'!G19&gt;'BL3_1_04-05'!G17,1,0)</f>
        <v>0</v>
      </c>
      <c r="Z19" s="22">
        <f>IF('BL3_1_04-05'!G19&gt;'BL3_1_04-05'!G18,1,0)</f>
        <v>1</v>
      </c>
      <c r="AA19" s="22">
        <f>IF('BL3_1_04-05'!G19&gt;'BL3_1_04-05'!J19,1,0)</f>
        <v>1</v>
      </c>
      <c r="AB19" s="22">
        <f>IF('BL3_1_04-05'!G19&gt;'BL3_1_04-05'!J20,1,0)</f>
        <v>0</v>
      </c>
      <c r="AC19" s="22">
        <f>IF('BL3_1_04-05'!G19&gt;'BL3_1_04-05'!J21,1,0)</f>
        <v>1</v>
      </c>
      <c r="AD19" s="22">
        <f>IF('BL3_1_04-05'!G19&gt;'BL3_1_04-05'!J22,1,0)</f>
        <v>0</v>
      </c>
      <c r="AE19" s="22">
        <f>IF('BL3_1_04-05'!G19&gt;'BL3_1_04-05'!J17,1,0)</f>
        <v>0</v>
      </c>
      <c r="AF19" s="24">
        <f>IF('BL3_1_04-05'!G19&gt;'BL3_1_04-05'!J18,1,0)</f>
        <v>1</v>
      </c>
      <c r="AG19" s="22">
        <f>IF('BL3_1_04-05'!J19&gt;='BL3_1_04-05'!G19,1,0)</f>
        <v>0</v>
      </c>
      <c r="AH19" s="22">
        <f>IF('BL3_1_04-05'!J19&gt;='BL3_1_04-05'!G20,1,0)</f>
        <v>0</v>
      </c>
      <c r="AI19" s="22">
        <f>IF('BL3_1_04-05'!J19&gt;='BL3_1_04-05'!G21,1,0)</f>
        <v>1</v>
      </c>
      <c r="AJ19" s="22">
        <f>IF('BL3_1_04-05'!J19&gt;='BL3_1_04-05'!G22,1,0)</f>
        <v>0</v>
      </c>
      <c r="AK19" s="22">
        <f>IF('BL3_1_04-05'!J19&gt;='BL3_1_04-05'!G17,1,0)</f>
        <v>0</v>
      </c>
      <c r="AL19" s="22">
        <f>IF('BL3_1_04-05'!J19&gt;='BL3_1_04-05'!G18,1,0)</f>
        <v>0</v>
      </c>
      <c r="AM19" s="22">
        <f>IF('BL3_1_04-05'!J19&gt;='BL3_1_04-05'!J20,1,0)</f>
        <v>0</v>
      </c>
      <c r="AN19" s="22">
        <f>IF('BL3_1_04-05'!J19&gt;='BL3_1_04-05'!J21,1,0)</f>
        <v>1</v>
      </c>
      <c r="AO19" s="22">
        <f>IF('BL3_1_04-05'!J19&gt;='BL3_1_04-05'!J22,1,0)</f>
        <v>0</v>
      </c>
      <c r="AP19" s="22">
        <f>IF('BL3_1_04-05'!J19&gt;'BL3_1_04-05'!J17,1,0)</f>
        <v>0</v>
      </c>
      <c r="AQ19" s="22">
        <f>IF('BL3_1_04-05'!J19&gt;'BL3_1_04-05'!J18,1,0)</f>
        <v>0</v>
      </c>
      <c r="AR19" s="22">
        <v>1</v>
      </c>
      <c r="AS19" s="9"/>
    </row>
    <row r="20" spans="19:45" ht="14.25">
      <c r="S20" s="22"/>
      <c r="T20" s="22"/>
      <c r="U20" s="21">
        <v>1</v>
      </c>
      <c r="V20" s="22">
        <f>IF('BL3_1_04-05'!G20&gt;='BL3_1_04-05'!G21,1,0)</f>
        <v>1</v>
      </c>
      <c r="W20" s="22">
        <f>IF('BL3_1_04-05'!G20&gt;='BL3_1_04-05'!G22,1,0)</f>
        <v>1</v>
      </c>
      <c r="X20" s="22">
        <f>IF('BL3_1_04-05'!G20&gt;'BL3_1_04-05'!G17,1,0)</f>
        <v>0</v>
      </c>
      <c r="Y20" s="22">
        <f>IF('BL3_1_04-05'!G20&gt;'BL3_1_04-05'!G18,1,0)</f>
        <v>1</v>
      </c>
      <c r="Z20" s="22">
        <f>IF('BL3_1_04-05'!G20&gt;'BL3_1_04-05'!G19,1,0)</f>
        <v>1</v>
      </c>
      <c r="AA20" s="22">
        <f>IF('BL3_1_04-05'!G20&gt;'BL3_1_04-05'!J20,1,0)</f>
        <v>1</v>
      </c>
      <c r="AB20" s="22">
        <f>IF('BL3_1_04-05'!G20&gt;'BL3_1_04-05'!J21,1,0)</f>
        <v>1</v>
      </c>
      <c r="AC20" s="22">
        <f>IF('BL3_1_04-05'!G20&gt;'BL3_1_04-05'!J22,1,0)</f>
        <v>1</v>
      </c>
      <c r="AD20" s="22">
        <f>IF('BL3_1_04-05'!G20&gt;'BL3_1_04-05'!J17,1,0)</f>
        <v>1</v>
      </c>
      <c r="AE20" s="22">
        <f>IF('BL3_1_04-05'!G20&gt;'BL3_1_04-05'!J18,1,0)</f>
        <v>1</v>
      </c>
      <c r="AF20" s="24">
        <f>IF('BL3_1_04-05'!G20&gt;'BL3_1_04-05'!J19,1,0)</f>
        <v>1</v>
      </c>
      <c r="AG20" s="22">
        <f>IF('BL3_1_04-05'!J20&gt;='BL3_1_04-05'!G20,1,0)</f>
        <v>0</v>
      </c>
      <c r="AH20" s="22">
        <f>IF('BL3_1_04-05'!J20&gt;='BL3_1_04-05'!G21,1,0)</f>
        <v>1</v>
      </c>
      <c r="AI20" s="22">
        <f>IF('BL3_1_04-05'!J20&gt;='BL3_1_04-05'!G22,1,0)</f>
        <v>1</v>
      </c>
      <c r="AJ20" s="22">
        <f>IF('BL3_1_04-05'!J20&gt;='BL3_1_04-05'!G17,1,0)</f>
        <v>0</v>
      </c>
      <c r="AK20" s="22">
        <f>IF('BL3_1_04-05'!J20&gt;='BL3_1_04-05'!G18,1,0)</f>
        <v>1</v>
      </c>
      <c r="AL20" s="22">
        <f>IF('BL3_1_04-05'!J20&gt;='BL3_1_04-05'!G19,1,0)</f>
        <v>1</v>
      </c>
      <c r="AM20" s="22">
        <f>IF('BL3_1_04-05'!J20&gt;='BL3_1_04-05'!J21,1,0)</f>
        <v>1</v>
      </c>
      <c r="AN20" s="22">
        <f>IF('BL3_1_04-05'!J20&gt;='BL3_1_04-05'!J22,1,0)</f>
        <v>0</v>
      </c>
      <c r="AO20" s="22">
        <f>IF('BL3_1_04-05'!J20&gt;'BL3_1_04-05'!J17,1,0)</f>
        <v>0</v>
      </c>
      <c r="AP20" s="22">
        <f>IF('BL3_1_04-05'!J20&gt;'BL3_1_04-05'!J18,1,0)</f>
        <v>1</v>
      </c>
      <c r="AQ20" s="22">
        <f>IF('BL3_1_04-05'!J20&gt;'BL3_1_04-05'!J19,1,0)</f>
        <v>1</v>
      </c>
      <c r="AR20" s="22">
        <v>1</v>
      </c>
      <c r="AS20" s="9"/>
    </row>
    <row r="21" spans="21:44" ht="12.75">
      <c r="U21" s="21">
        <v>1</v>
      </c>
      <c r="V21" s="22">
        <f>IF('BL3_1_04-05'!G21&gt;='BL3_1_04-05'!G22,1,0)</f>
        <v>0</v>
      </c>
      <c r="W21" s="22">
        <f>IF('BL3_1_04-05'!G21&gt;'BL3_1_04-05'!G17,1,0)</f>
        <v>0</v>
      </c>
      <c r="X21" s="22">
        <f>IF('BL3_1_04-05'!G21&gt;'BL3_1_04-05'!G18,1,0)</f>
        <v>0</v>
      </c>
      <c r="Y21" s="22">
        <f>IF('BL3_1_04-05'!G21&gt;'BL3_1_04-05'!G19,1,0)</f>
        <v>0</v>
      </c>
      <c r="Z21" s="22">
        <f>IF('BL3_1_04-05'!G21&gt;'BL3_1_04-05'!G20,1,0)</f>
        <v>0</v>
      </c>
      <c r="AA21" s="22">
        <f>IF('BL3_1_04-05'!G21&gt;'BL3_1_04-05'!J21,1,0)</f>
        <v>0</v>
      </c>
      <c r="AB21" s="22">
        <f>IF('BL3_1_04-05'!G21&gt;'BL3_1_04-05'!J22,1,0)</f>
        <v>0</v>
      </c>
      <c r="AC21" s="22">
        <f>IF('BL3_1_04-05'!G21&gt;'BL3_1_04-05'!J17,1,0)</f>
        <v>0</v>
      </c>
      <c r="AD21" s="22">
        <f>IF('BL3_1_04-05'!G21&gt;'BL3_1_04-05'!J18,1,0)</f>
        <v>0</v>
      </c>
      <c r="AE21" s="22">
        <f>IF('BL3_1_04-05'!G21&gt;'BL3_1_04-05'!J19,1,0)</f>
        <v>0</v>
      </c>
      <c r="AF21" s="24">
        <f>IF('BL3_1_04-05'!G21&gt;'BL3_1_04-05'!J20,1,0)</f>
        <v>0</v>
      </c>
      <c r="AG21" s="22">
        <f>IF('BL3_1_04-05'!J21&gt;='BL3_1_04-05'!G21,1,0)</f>
        <v>1</v>
      </c>
      <c r="AH21" s="22">
        <f>IF('BL3_1_04-05'!J21&gt;='BL3_1_04-05'!G22,1,0)</f>
        <v>0</v>
      </c>
      <c r="AI21" s="22">
        <f>IF('BL3_1_04-05'!J21&gt;='BL3_1_04-05'!G17,1,0)</f>
        <v>0</v>
      </c>
      <c r="AJ21" s="22">
        <f>IF('BL3_1_04-05'!J21&gt;='BL3_1_04-05'!G18,1,0)</f>
        <v>0</v>
      </c>
      <c r="AK21" s="22">
        <f>IF('BL3_1_04-05'!J21&gt;='BL3_1_04-05'!G19,1,0)</f>
        <v>0</v>
      </c>
      <c r="AL21" s="22">
        <f>IF('BL3_1_04-05'!J21&gt;='BL3_1_04-05'!G20,1,0)</f>
        <v>0</v>
      </c>
      <c r="AM21" s="22">
        <f>IF('BL3_1_04-05'!J21&gt;='BL3_1_04-05'!J22,1,0)</f>
        <v>0</v>
      </c>
      <c r="AN21" s="22">
        <f>IF('BL3_1_04-05'!J21&gt;'BL3_1_04-05'!J17,1,0)</f>
        <v>0</v>
      </c>
      <c r="AO21" s="22">
        <f>IF('BL3_1_04-05'!J21&gt;'BL3_1_04-05'!J18,1,0)</f>
        <v>0</v>
      </c>
      <c r="AP21" s="22">
        <f>IF('BL3_1_04-05'!J21&gt;'BL3_1_04-05'!J19,1,0)</f>
        <v>0</v>
      </c>
      <c r="AQ21" s="22">
        <f>IF('BL3_1_04-05'!J21&gt;'BL3_1_04-05'!J20,1,0)</f>
        <v>0</v>
      </c>
      <c r="AR21" s="22">
        <v>1</v>
      </c>
    </row>
    <row r="22" spans="21:44" ht="12.75">
      <c r="U22" s="21">
        <v>1</v>
      </c>
      <c r="V22" s="22">
        <f>IF('BL3_1_04-05'!G22&gt;'BL3_1_04-05'!G17,1,0)</f>
        <v>0</v>
      </c>
      <c r="W22" s="22">
        <f>IF('BL3_1_04-05'!G22&gt;'BL3_1_04-05'!G18,1,0)</f>
        <v>1</v>
      </c>
      <c r="X22" s="22">
        <f>IF('BL3_1_04-05'!G22&gt;'BL3_1_04-05'!G19,1,0)</f>
        <v>0</v>
      </c>
      <c r="Y22" s="22">
        <f>IF('BL3_1_04-05'!G22&gt;'BL3_1_04-05'!G20,1,0)</f>
        <v>0</v>
      </c>
      <c r="Z22" s="22">
        <f>IF('BL3_1_04-05'!G22&gt;'BL3_1_04-05'!G21,1,0)</f>
        <v>1</v>
      </c>
      <c r="AA22" s="22">
        <f>IF('BL3_1_04-05'!G22&gt;'BL3_1_04-05'!J22,1,0)</f>
        <v>0</v>
      </c>
      <c r="AB22" s="22">
        <f>IF('BL3_1_04-05'!G22&gt;'BL3_1_04-05'!J17,1,0)</f>
        <v>0</v>
      </c>
      <c r="AC22" s="22">
        <f>IF('BL3_1_04-05'!G22&gt;'BL3_1_04-05'!J18,1,0)</f>
        <v>1</v>
      </c>
      <c r="AD22" s="22">
        <f>IF('BL3_1_04-05'!G22&gt;'BL3_1_04-05'!J19,1,0)</f>
        <v>1</v>
      </c>
      <c r="AE22" s="22">
        <f>IF('BL3_1_04-05'!G22&gt;'BL3_1_04-05'!J20,1,0)</f>
        <v>0</v>
      </c>
      <c r="AF22" s="24">
        <f>IF('BL3_1_04-05'!G22&gt;'BL3_1_04-05'!J21,1,0)</f>
        <v>1</v>
      </c>
      <c r="AG22" s="22">
        <f>IF('BL3_1_04-05'!J22&gt;='BL3_1_04-05'!G22,1,0)</f>
        <v>1</v>
      </c>
      <c r="AH22" s="22">
        <f>IF('BL3_1_04-05'!J22&gt;='BL3_1_04-05'!G17,1,0)</f>
        <v>0</v>
      </c>
      <c r="AI22" s="22">
        <f>IF('BL3_1_04-05'!J22&gt;='BL3_1_04-05'!G18,1,0)</f>
        <v>1</v>
      </c>
      <c r="AJ22" s="22">
        <f>IF('BL3_1_04-05'!J22&gt;='BL3_1_04-05'!G19,1,0)</f>
        <v>1</v>
      </c>
      <c r="AK22" s="22">
        <f>IF('BL3_1_04-05'!J22&gt;='BL3_1_04-05'!G20,1,0)</f>
        <v>0</v>
      </c>
      <c r="AL22" s="22">
        <f>IF('BL3_1_04-05'!J22&gt;='BL3_1_04-05'!G21,1,0)</f>
        <v>1</v>
      </c>
      <c r="AM22" s="22">
        <f>IF('BL3_1_04-05'!J22&gt;'BL3_1_04-05'!J17,1,0)</f>
        <v>1</v>
      </c>
      <c r="AN22" s="22">
        <f>IF('BL3_1_04-05'!J22&gt;'BL3_1_04-05'!J18,1,0)</f>
        <v>1</v>
      </c>
      <c r="AO22" s="22">
        <f>IF('BL3_1_04-05'!J22&gt;'BL3_1_04-05'!J19,1,0)</f>
        <v>1</v>
      </c>
      <c r="AP22" s="22">
        <f>IF('BL3_1_04-05'!J22&gt;'BL3_1_04-05'!J20,1,0)</f>
        <v>1</v>
      </c>
      <c r="AQ22" s="22">
        <f>IF('BL3_1_04-05'!J22&gt;'BL3_1_04-05'!J21,1,0)</f>
        <v>1</v>
      </c>
      <c r="AR22" s="22">
        <v>1</v>
      </c>
    </row>
  </sheetData>
  <printOptions gridLines="1"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92" customWidth="1"/>
    <col min="2" max="2" width="7.7109375" style="92" customWidth="1"/>
    <col min="3" max="3" width="4.7109375" style="92" customWidth="1"/>
    <col min="4" max="4" width="7.7109375" style="92" customWidth="1"/>
    <col min="5" max="6" width="4.7109375" style="92" customWidth="1"/>
    <col min="7" max="7" width="7.7109375" style="92" customWidth="1"/>
    <col min="8" max="9" width="0.85546875" style="92" customWidth="1"/>
    <col min="10" max="10" width="7.7109375" style="92" customWidth="1"/>
    <col min="11" max="12" width="4.7109375" style="92" customWidth="1"/>
    <col min="13" max="13" width="6.7109375" style="92" customWidth="1"/>
    <col min="14" max="14" width="1.7109375" style="92" customWidth="1"/>
    <col min="15" max="16" width="6.7109375" style="92" customWidth="1"/>
    <col min="17" max="17" width="6.28125" style="92" customWidth="1"/>
    <col min="18" max="16384" width="10.421875" style="92" bestFit="1" customWidth="1"/>
  </cols>
  <sheetData>
    <row r="1" spans="1:13" ht="19.5" customHeight="1">
      <c r="A1" s="91" t="s">
        <v>0</v>
      </c>
      <c r="M1" s="93"/>
    </row>
    <row r="2" spans="1:13" ht="19.5" customHeight="1">
      <c r="A2" s="91" t="s">
        <v>1</v>
      </c>
      <c r="M2" s="93"/>
    </row>
    <row r="3" spans="7:13" ht="18">
      <c r="G3" s="94" t="s">
        <v>2</v>
      </c>
      <c r="H3" s="94"/>
      <c r="I3" s="94"/>
      <c r="M3" s="93"/>
    </row>
    <row r="4" spans="1:17" ht="15.75">
      <c r="A4" s="95" t="s">
        <v>3</v>
      </c>
      <c r="I4" s="96"/>
      <c r="M4" s="93"/>
      <c r="O4" s="97" t="s">
        <v>4</v>
      </c>
      <c r="P4" s="98">
        <v>6</v>
      </c>
      <c r="Q4" s="99"/>
    </row>
    <row r="5" ht="3" customHeight="1">
      <c r="M5" s="93"/>
    </row>
    <row r="6" spans="1:17" ht="15">
      <c r="A6" s="97" t="s">
        <v>5</v>
      </c>
      <c r="B6" s="97"/>
      <c r="C6" s="97"/>
      <c r="D6" s="97"/>
      <c r="E6" s="97"/>
      <c r="F6" s="100"/>
      <c r="G6" s="97"/>
      <c r="H6" s="97"/>
      <c r="I6" s="97"/>
      <c r="J6" s="97"/>
      <c r="K6" s="97"/>
      <c r="L6" s="101">
        <v>2</v>
      </c>
      <c r="M6" s="102" t="s">
        <v>6</v>
      </c>
      <c r="N6" s="103"/>
      <c r="O6" s="97"/>
      <c r="P6" s="97"/>
      <c r="Q6" s="97"/>
    </row>
    <row r="7" spans="1:17" ht="3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7"/>
      <c r="O7" s="97"/>
      <c r="P7" s="97"/>
      <c r="Q7" s="97"/>
    </row>
    <row r="8" spans="1:17" ht="15" customHeight="1">
      <c r="A8" s="106" t="s">
        <v>7</v>
      </c>
      <c r="B8" s="106"/>
      <c r="C8" s="107" t="s">
        <v>55</v>
      </c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10"/>
      <c r="O8" s="97" t="s">
        <v>8</v>
      </c>
      <c r="P8" s="111"/>
      <c r="Q8" s="112" t="s">
        <v>56</v>
      </c>
    </row>
    <row r="9" spans="1:17" ht="3" customHeight="1">
      <c r="A9" s="104"/>
      <c r="B9" s="104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3"/>
      <c r="O9" s="113"/>
      <c r="P9" s="113"/>
      <c r="Q9" s="113"/>
    </row>
    <row r="10" spans="1:17" ht="16.5" customHeight="1">
      <c r="A10" s="106" t="s">
        <v>9</v>
      </c>
      <c r="B10" s="115"/>
      <c r="C10" s="115" t="s">
        <v>11</v>
      </c>
      <c r="D10" s="116"/>
      <c r="E10" s="116"/>
      <c r="F10" s="116"/>
      <c r="G10" s="116"/>
      <c r="H10" s="117"/>
      <c r="I10" s="110"/>
      <c r="J10" s="106" t="s">
        <v>10</v>
      </c>
      <c r="K10" s="110"/>
      <c r="L10" s="115" t="s">
        <v>57</v>
      </c>
      <c r="M10" s="116"/>
      <c r="N10" s="116"/>
      <c r="O10" s="116"/>
      <c r="P10" s="116"/>
      <c r="Q10" s="116"/>
    </row>
    <row r="11" spans="2:17" ht="3.75" customHeight="1">
      <c r="B11" s="118"/>
      <c r="C11" s="118"/>
      <c r="D11" s="118"/>
      <c r="E11" s="118"/>
      <c r="F11" s="118"/>
      <c r="G11" s="118"/>
      <c r="H11" s="119"/>
      <c r="I11" s="118"/>
      <c r="J11" s="97"/>
      <c r="K11" s="118"/>
      <c r="L11" s="118"/>
      <c r="M11" s="118"/>
      <c r="N11" s="118"/>
      <c r="O11" s="118"/>
      <c r="P11" s="118"/>
      <c r="Q11" s="118"/>
    </row>
    <row r="12" spans="1:17" ht="12.75" customHeight="1">
      <c r="A12" s="106" t="s">
        <v>12</v>
      </c>
      <c r="B12" s="118"/>
      <c r="C12" s="120" t="s">
        <v>58</v>
      </c>
      <c r="D12" s="121"/>
      <c r="E12" s="121"/>
      <c r="F12" s="121"/>
      <c r="G12" s="121"/>
      <c r="H12" s="119"/>
      <c r="I12" s="118"/>
      <c r="J12" s="106" t="s">
        <v>13</v>
      </c>
      <c r="K12" s="118"/>
      <c r="L12" s="120" t="s">
        <v>59</v>
      </c>
      <c r="M12" s="121"/>
      <c r="N12" s="121"/>
      <c r="O12" s="121"/>
      <c r="P12" s="121"/>
      <c r="Q12" s="121"/>
    </row>
    <row r="13" spans="1:17" ht="3.75" customHeight="1">
      <c r="A13" s="97"/>
      <c r="B13" s="118"/>
      <c r="C13" s="118"/>
      <c r="D13" s="118"/>
      <c r="E13" s="118"/>
      <c r="F13" s="118"/>
      <c r="G13" s="118"/>
      <c r="H13" s="122"/>
      <c r="I13" s="97"/>
      <c r="J13" s="118"/>
      <c r="K13" s="118"/>
      <c r="L13" s="118"/>
      <c r="M13" s="118"/>
      <c r="N13" s="118"/>
      <c r="O13" s="118"/>
      <c r="P13" s="118"/>
      <c r="Q13" s="118"/>
    </row>
    <row r="14" spans="1:17" ht="12.75" customHeight="1">
      <c r="A14" s="120" t="s">
        <v>60</v>
      </c>
      <c r="B14" s="120"/>
      <c r="C14" s="121"/>
      <c r="D14" s="121"/>
      <c r="E14" s="123" t="s">
        <v>14</v>
      </c>
      <c r="F14" s="111"/>
      <c r="G14" s="124" t="s">
        <v>61</v>
      </c>
      <c r="H14" s="117"/>
      <c r="I14" s="110"/>
      <c r="J14" s="120"/>
      <c r="K14" s="120" t="s">
        <v>62</v>
      </c>
      <c r="L14" s="121"/>
      <c r="M14" s="121"/>
      <c r="N14" s="110"/>
      <c r="O14" s="123" t="s">
        <v>14</v>
      </c>
      <c r="P14" s="111"/>
      <c r="Q14" s="124" t="s">
        <v>63</v>
      </c>
    </row>
    <row r="15" spans="1:17" ht="3.75" customHeight="1">
      <c r="A15" s="97"/>
      <c r="B15" s="97"/>
      <c r="C15" s="97"/>
      <c r="D15" s="97"/>
      <c r="E15" s="97"/>
      <c r="F15" s="97"/>
      <c r="G15" s="97"/>
      <c r="H15" s="122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2.75" customHeight="1">
      <c r="A16" s="125" t="s">
        <v>15</v>
      </c>
      <c r="B16" s="126" t="s">
        <v>16</v>
      </c>
      <c r="C16" s="127"/>
      <c r="D16" s="127"/>
      <c r="E16" s="128"/>
      <c r="F16" s="128" t="s">
        <v>17</v>
      </c>
      <c r="G16" s="126" t="s">
        <v>18</v>
      </c>
      <c r="H16" s="128"/>
      <c r="I16" s="126"/>
      <c r="J16" s="128" t="s">
        <v>18</v>
      </c>
      <c r="K16" s="128" t="s">
        <v>17</v>
      </c>
      <c r="L16" s="126" t="s">
        <v>19</v>
      </c>
      <c r="M16" s="127"/>
      <c r="N16" s="127"/>
      <c r="O16" s="127"/>
      <c r="P16" s="128"/>
      <c r="Q16" s="129" t="s">
        <v>20</v>
      </c>
    </row>
    <row r="17" spans="1:17" ht="16.5" customHeight="1">
      <c r="A17" s="130">
        <v>1</v>
      </c>
      <c r="B17" s="131" t="s">
        <v>47</v>
      </c>
      <c r="C17" s="132"/>
      <c r="D17" s="132"/>
      <c r="E17" s="133"/>
      <c r="F17" s="134">
        <v>5</v>
      </c>
      <c r="G17" s="135">
        <v>785</v>
      </c>
      <c r="H17" s="136"/>
      <c r="I17" s="135"/>
      <c r="J17" s="136">
        <v>801</v>
      </c>
      <c r="K17" s="137">
        <v>8</v>
      </c>
      <c r="L17" s="131" t="s">
        <v>64</v>
      </c>
      <c r="M17" s="132"/>
      <c r="N17" s="132"/>
      <c r="O17" s="132"/>
      <c r="P17" s="133"/>
      <c r="Q17" s="138">
        <v>4</v>
      </c>
    </row>
    <row r="18" spans="1:17" ht="16.5" customHeight="1">
      <c r="A18" s="139">
        <v>2</v>
      </c>
      <c r="B18" s="140" t="s">
        <v>48</v>
      </c>
      <c r="C18" s="141"/>
      <c r="D18" s="141"/>
      <c r="E18" s="142"/>
      <c r="F18" s="143">
        <v>6</v>
      </c>
      <c r="G18" s="144">
        <v>794</v>
      </c>
      <c r="H18" s="145"/>
      <c r="I18" s="144"/>
      <c r="J18" s="145">
        <v>815</v>
      </c>
      <c r="K18" s="146">
        <v>10</v>
      </c>
      <c r="L18" s="140" t="s">
        <v>65</v>
      </c>
      <c r="M18" s="141"/>
      <c r="N18" s="141"/>
      <c r="O18" s="141"/>
      <c r="P18" s="142"/>
      <c r="Q18" s="147">
        <v>7</v>
      </c>
    </row>
    <row r="19" spans="1:17" ht="16.5" customHeight="1">
      <c r="A19" s="148">
        <v>3</v>
      </c>
      <c r="B19" s="140" t="s">
        <v>49</v>
      </c>
      <c r="C19" s="141"/>
      <c r="D19" s="141"/>
      <c r="E19" s="142"/>
      <c r="F19" s="143">
        <v>7</v>
      </c>
      <c r="G19" s="144">
        <v>801</v>
      </c>
      <c r="H19" s="145"/>
      <c r="I19" s="144"/>
      <c r="J19" s="145">
        <v>778</v>
      </c>
      <c r="K19" s="146">
        <v>4</v>
      </c>
      <c r="L19" s="140" t="s">
        <v>66</v>
      </c>
      <c r="M19" s="141"/>
      <c r="N19" s="141"/>
      <c r="O19" s="141"/>
      <c r="P19" s="142"/>
      <c r="Q19" s="147">
        <v>10</v>
      </c>
    </row>
    <row r="20" spans="1:17" ht="16.5" customHeight="1">
      <c r="A20" s="148">
        <v>4</v>
      </c>
      <c r="B20" s="140" t="s">
        <v>50</v>
      </c>
      <c r="C20" s="141"/>
      <c r="D20" s="141"/>
      <c r="E20" s="142"/>
      <c r="F20" s="143">
        <v>9</v>
      </c>
      <c r="G20" s="144">
        <v>813</v>
      </c>
      <c r="H20" s="145"/>
      <c r="I20" s="144"/>
      <c r="J20" s="145">
        <v>817</v>
      </c>
      <c r="K20" s="146">
        <v>12</v>
      </c>
      <c r="L20" s="140" t="s">
        <v>67</v>
      </c>
      <c r="M20" s="141"/>
      <c r="N20" s="141"/>
      <c r="O20" s="141"/>
      <c r="P20" s="142"/>
      <c r="Q20" s="147">
        <v>11</v>
      </c>
    </row>
    <row r="21" spans="1:17" ht="16.5" customHeight="1">
      <c r="A21" s="139">
        <v>6</v>
      </c>
      <c r="B21" s="140" t="s">
        <v>52</v>
      </c>
      <c r="C21" s="141"/>
      <c r="D21" s="141"/>
      <c r="E21" s="142"/>
      <c r="F21" s="143">
        <v>11</v>
      </c>
      <c r="G21" s="144">
        <v>816</v>
      </c>
      <c r="H21" s="145"/>
      <c r="I21" s="144"/>
      <c r="J21" s="145">
        <v>745</v>
      </c>
      <c r="K21" s="146">
        <v>3</v>
      </c>
      <c r="L21" s="140" t="s">
        <v>68</v>
      </c>
      <c r="M21" s="141"/>
      <c r="N21" s="141"/>
      <c r="O21" s="141"/>
      <c r="P21" s="142"/>
      <c r="Q21" s="147">
        <v>12</v>
      </c>
    </row>
    <row r="22" spans="1:17" ht="16.5" customHeight="1">
      <c r="A22" s="149">
        <v>12</v>
      </c>
      <c r="B22" s="150" t="s">
        <v>69</v>
      </c>
      <c r="C22" s="151"/>
      <c r="D22" s="151"/>
      <c r="E22" s="152"/>
      <c r="F22" s="153">
        <v>2</v>
      </c>
      <c r="G22" s="154">
        <v>736</v>
      </c>
      <c r="H22" s="155"/>
      <c r="I22" s="154"/>
      <c r="J22" s="155">
        <v>732</v>
      </c>
      <c r="K22" s="156">
        <v>1</v>
      </c>
      <c r="L22" s="150" t="s">
        <v>70</v>
      </c>
      <c r="M22" s="157"/>
      <c r="N22" s="157"/>
      <c r="O22" s="157"/>
      <c r="P22" s="158"/>
      <c r="Q22" s="159">
        <v>24</v>
      </c>
    </row>
    <row r="23" spans="1:17" ht="16.5">
      <c r="A23" s="160"/>
      <c r="B23" s="160"/>
      <c r="C23" s="160"/>
      <c r="D23" s="160"/>
      <c r="E23" s="161"/>
      <c r="F23" s="161" t="s">
        <v>21</v>
      </c>
      <c r="G23" s="162">
        <f>SUM(G17:H22)</f>
        <v>4745</v>
      </c>
      <c r="H23" s="163"/>
      <c r="I23" s="162">
        <f>SUM(I17:J22)</f>
        <v>4688</v>
      </c>
      <c r="J23" s="163">
        <f>SUM(J17:J22)</f>
        <v>4688</v>
      </c>
      <c r="K23" s="164" t="s">
        <v>22</v>
      </c>
      <c r="L23" s="164"/>
      <c r="M23" s="160"/>
      <c r="N23" s="160"/>
      <c r="O23" s="160"/>
      <c r="P23" s="160"/>
      <c r="Q23" s="160"/>
    </row>
    <row r="24" spans="7:10" ht="3" customHeight="1">
      <c r="G24" s="165"/>
      <c r="H24" s="166"/>
      <c r="I24" s="166"/>
      <c r="J24" s="165"/>
    </row>
    <row r="25" spans="1:17" ht="16.5" customHeight="1">
      <c r="A25" s="165">
        <f>G23-I23</f>
        <v>57</v>
      </c>
      <c r="B25" s="167">
        <f>IF(G23=0,0,AVERAGE(G17:H22))</f>
        <v>790.8333333333334</v>
      </c>
      <c r="F25" s="103" t="s">
        <v>23</v>
      </c>
      <c r="G25" s="168">
        <f>SUM(F17:F22)</f>
        <v>40</v>
      </c>
      <c r="H25" s="169"/>
      <c r="I25" s="169"/>
      <c r="J25" s="168">
        <f>SUM(K17:K22)</f>
        <v>38</v>
      </c>
      <c r="K25" s="97" t="s">
        <v>24</v>
      </c>
      <c r="L25" s="97"/>
      <c r="P25" s="170">
        <f>IF(I23=0,0,AVERAGE(I17:J22))</f>
        <v>781.3333333333334</v>
      </c>
      <c r="Q25" s="165">
        <f>I23-G23</f>
        <v>-57</v>
      </c>
    </row>
    <row r="26" spans="7:10" ht="3" customHeight="1">
      <c r="G26" s="171"/>
      <c r="H26" s="169"/>
      <c r="I26" s="169"/>
      <c r="J26" s="171"/>
    </row>
    <row r="27" spans="1:17" ht="16.5" customHeight="1">
      <c r="A27" s="172" t="s">
        <v>25</v>
      </c>
      <c r="B27" s="173" t="s">
        <v>26</v>
      </c>
      <c r="F27" s="103" t="s">
        <v>27</v>
      </c>
      <c r="G27" s="168">
        <v>2</v>
      </c>
      <c r="H27" s="169"/>
      <c r="I27" s="169"/>
      <c r="J27" s="168">
        <v>1</v>
      </c>
      <c r="K27" s="97" t="s">
        <v>28</v>
      </c>
      <c r="L27" s="97"/>
      <c r="P27" s="172" t="s">
        <v>25</v>
      </c>
      <c r="Q27" s="173" t="s">
        <v>26</v>
      </c>
    </row>
    <row r="28" spans="1:17" ht="18" customHeight="1">
      <c r="A28" s="97" t="s">
        <v>29</v>
      </c>
      <c r="B28" s="97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3" customHeight="1">
      <c r="A29" s="97"/>
      <c r="B29" s="97"/>
      <c r="C29" s="118"/>
      <c r="D29" s="118"/>
      <c r="E29" s="118"/>
      <c r="F29" s="118"/>
      <c r="G29" s="118"/>
      <c r="H29" s="118"/>
      <c r="I29" s="118"/>
      <c r="J29" s="118"/>
      <c r="K29" s="175"/>
      <c r="L29" s="175"/>
      <c r="M29" s="175"/>
      <c r="N29" s="175"/>
      <c r="O29" s="175"/>
      <c r="P29" s="175"/>
      <c r="Q29" s="175"/>
    </row>
    <row r="30" spans="1:17" ht="16.5" customHeight="1">
      <c r="A30" s="97" t="s">
        <v>30</v>
      </c>
      <c r="B30" s="97"/>
      <c r="C30" s="97"/>
      <c r="D30" s="176"/>
      <c r="E30" s="176" t="s">
        <v>31</v>
      </c>
      <c r="F30" s="176"/>
      <c r="G30" s="176"/>
      <c r="H30" s="118"/>
      <c r="I30" s="118"/>
      <c r="J30" s="97" t="s">
        <v>30</v>
      </c>
      <c r="M30" s="177"/>
      <c r="N30" s="177"/>
      <c r="O30" s="177" t="s">
        <v>71</v>
      </c>
      <c r="P30" s="177"/>
      <c r="Q30" s="177"/>
    </row>
  </sheetData>
  <printOptions/>
  <pageMargins left="0.75" right="0.32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12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3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72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73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57"/>
      <c r="C10" s="57" t="s">
        <v>74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75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76</v>
      </c>
      <c r="C14" s="44"/>
      <c r="D14" s="44"/>
      <c r="E14" s="29" t="s">
        <v>14</v>
      </c>
      <c r="F14" s="59"/>
      <c r="G14" s="51" t="s">
        <v>77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5</v>
      </c>
      <c r="B17" s="62" t="s">
        <v>78</v>
      </c>
      <c r="C17" s="63"/>
      <c r="D17" s="63"/>
      <c r="E17" s="64"/>
      <c r="F17" s="65">
        <v>8</v>
      </c>
      <c r="G17" s="66">
        <v>784</v>
      </c>
      <c r="H17" s="67"/>
      <c r="I17" s="66"/>
      <c r="J17" s="67">
        <v>740</v>
      </c>
      <c r="K17" s="68">
        <v>2</v>
      </c>
      <c r="L17" s="62" t="s">
        <v>48</v>
      </c>
      <c r="M17" s="63"/>
      <c r="N17" s="63"/>
      <c r="O17" s="63"/>
      <c r="P17" s="64"/>
      <c r="Q17" s="69">
        <v>2</v>
      </c>
    </row>
    <row r="18" spans="1:17" ht="16.5" customHeight="1">
      <c r="A18" s="79">
        <v>6</v>
      </c>
      <c r="B18" s="71" t="s">
        <v>79</v>
      </c>
      <c r="C18" s="72"/>
      <c r="D18" s="72"/>
      <c r="E18" s="73"/>
      <c r="F18" s="74">
        <v>5</v>
      </c>
      <c r="G18" s="75">
        <v>761</v>
      </c>
      <c r="H18" s="76"/>
      <c r="I18" s="75"/>
      <c r="J18" s="76">
        <v>781</v>
      </c>
      <c r="K18" s="77">
        <v>6</v>
      </c>
      <c r="L18" s="71" t="s">
        <v>80</v>
      </c>
      <c r="M18" s="72"/>
      <c r="N18" s="72"/>
      <c r="O18" s="72"/>
      <c r="P18" s="73"/>
      <c r="Q18" s="78">
        <v>5</v>
      </c>
    </row>
    <row r="19" spans="1:17" ht="16.5" customHeight="1">
      <c r="A19" s="70">
        <v>1</v>
      </c>
      <c r="B19" s="71" t="s">
        <v>81</v>
      </c>
      <c r="C19" s="72"/>
      <c r="D19" s="72"/>
      <c r="E19" s="73"/>
      <c r="F19" s="74">
        <v>12</v>
      </c>
      <c r="G19" s="75">
        <v>826</v>
      </c>
      <c r="H19" s="76"/>
      <c r="I19" s="75"/>
      <c r="J19" s="76">
        <v>730</v>
      </c>
      <c r="K19" s="77">
        <v>1</v>
      </c>
      <c r="L19" s="71" t="s">
        <v>47</v>
      </c>
      <c r="M19" s="72"/>
      <c r="N19" s="72"/>
      <c r="O19" s="72"/>
      <c r="P19" s="73"/>
      <c r="Q19" s="78">
        <v>1</v>
      </c>
    </row>
    <row r="20" spans="1:17" ht="16.5" customHeight="1">
      <c r="A20" s="70">
        <v>2</v>
      </c>
      <c r="B20" s="71" t="s">
        <v>82</v>
      </c>
      <c r="C20" s="72"/>
      <c r="D20" s="72"/>
      <c r="E20" s="73"/>
      <c r="F20" s="74">
        <v>11</v>
      </c>
      <c r="G20" s="75">
        <v>817</v>
      </c>
      <c r="H20" s="76"/>
      <c r="I20" s="75"/>
      <c r="J20" s="76">
        <v>745</v>
      </c>
      <c r="K20" s="77">
        <v>4</v>
      </c>
      <c r="L20" s="71" t="s">
        <v>49</v>
      </c>
      <c r="M20" s="72"/>
      <c r="N20" s="72"/>
      <c r="O20" s="72"/>
      <c r="P20" s="73"/>
      <c r="Q20" s="78">
        <v>3</v>
      </c>
    </row>
    <row r="21" spans="1:17" ht="16.5" customHeight="1">
      <c r="A21" s="79">
        <v>3</v>
      </c>
      <c r="B21" s="71" t="s">
        <v>83</v>
      </c>
      <c r="C21" s="72"/>
      <c r="D21" s="72"/>
      <c r="E21" s="73"/>
      <c r="F21" s="74">
        <v>7</v>
      </c>
      <c r="G21" s="75">
        <v>783</v>
      </c>
      <c r="H21" s="76"/>
      <c r="I21" s="75"/>
      <c r="J21" s="76">
        <v>742</v>
      </c>
      <c r="K21" s="77">
        <v>3</v>
      </c>
      <c r="L21" s="71" t="s">
        <v>50</v>
      </c>
      <c r="M21" s="72"/>
      <c r="N21" s="72"/>
      <c r="O21" s="72"/>
      <c r="P21" s="73"/>
      <c r="Q21" s="78">
        <v>4</v>
      </c>
    </row>
    <row r="22" spans="1:17" ht="16.5" customHeight="1">
      <c r="A22" s="80">
        <v>4</v>
      </c>
      <c r="B22" s="81" t="s">
        <v>84</v>
      </c>
      <c r="C22" s="82"/>
      <c r="D22" s="82"/>
      <c r="E22" s="83"/>
      <c r="F22" s="84">
        <v>9</v>
      </c>
      <c r="G22" s="85">
        <v>787</v>
      </c>
      <c r="H22" s="86"/>
      <c r="I22" s="85"/>
      <c r="J22" s="86">
        <v>800</v>
      </c>
      <c r="K22" s="87">
        <v>10</v>
      </c>
      <c r="L22" s="81" t="s">
        <v>52</v>
      </c>
      <c r="M22" s="88"/>
      <c r="N22" s="88"/>
      <c r="O22" s="88"/>
      <c r="P22" s="89"/>
      <c r="Q22" s="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4758</v>
      </c>
      <c r="H23" s="55"/>
      <c r="I23" s="54">
        <f>SUM(I17:J22)</f>
        <v>4538</v>
      </c>
      <c r="J23" s="55">
        <f>SUM(J17:J22)</f>
        <v>4538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220</v>
      </c>
      <c r="B25" s="36">
        <f>IF(G23=0,0,AVERAGE(G17:H22))</f>
        <v>793</v>
      </c>
      <c r="F25" s="5" t="s">
        <v>23</v>
      </c>
      <c r="G25" s="41">
        <f>SUM(F17:F22)</f>
        <v>52</v>
      </c>
      <c r="H25" s="42"/>
      <c r="I25" s="42"/>
      <c r="J25" s="41">
        <f>SUM(K17:K22)</f>
        <v>26</v>
      </c>
      <c r="K25" s="4" t="s">
        <v>24</v>
      </c>
      <c r="L25" s="4"/>
      <c r="P25" s="35">
        <f>IF(I23=0,0,AVERAGE(I17:J22))</f>
        <v>756.3333333333334</v>
      </c>
      <c r="Q25" s="34">
        <f>I23-G23</f>
        <v>-220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3</v>
      </c>
      <c r="H27" s="42"/>
      <c r="I27" s="42"/>
      <c r="J27" s="41">
        <v>0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 t="s">
        <v>85</v>
      </c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56" t="s">
        <v>86</v>
      </c>
      <c r="F30" s="56"/>
      <c r="G30" s="56"/>
      <c r="H30" s="28"/>
      <c r="I30" s="28"/>
      <c r="J30" s="4" t="s">
        <v>30</v>
      </c>
      <c r="M30" s="52"/>
      <c r="N30" s="52"/>
      <c r="O30" s="52" t="s">
        <v>31</v>
      </c>
      <c r="P30" s="52"/>
      <c r="Q30" s="52"/>
    </row>
  </sheetData>
  <printOptions/>
  <pageMargins left="0.75" right="0.35" top="0.34" bottom="1" header="0.18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13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4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87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88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57"/>
      <c r="C10" s="57" t="s">
        <v>32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89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90</v>
      </c>
      <c r="C14" s="44"/>
      <c r="D14" s="44"/>
      <c r="E14" s="29" t="s">
        <v>14</v>
      </c>
      <c r="F14" s="59"/>
      <c r="G14" s="51" t="s">
        <v>35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9</v>
      </c>
      <c r="B17" s="62" t="s">
        <v>91</v>
      </c>
      <c r="C17" s="63"/>
      <c r="D17" s="63"/>
      <c r="E17" s="64"/>
      <c r="F17" s="65">
        <v>8</v>
      </c>
      <c r="G17" s="66">
        <v>822</v>
      </c>
      <c r="H17" s="67"/>
      <c r="I17" s="66"/>
      <c r="J17" s="67">
        <v>860</v>
      </c>
      <c r="K17" s="68">
        <v>12</v>
      </c>
      <c r="L17" s="62" t="s">
        <v>48</v>
      </c>
      <c r="M17" s="63"/>
      <c r="N17" s="63"/>
      <c r="O17" s="63"/>
      <c r="P17" s="64"/>
      <c r="Q17" s="69">
        <v>2</v>
      </c>
    </row>
    <row r="18" spans="1:17" ht="16.5" customHeight="1">
      <c r="A18" s="79">
        <v>1</v>
      </c>
      <c r="B18" s="71" t="s">
        <v>92</v>
      </c>
      <c r="C18" s="72"/>
      <c r="D18" s="72"/>
      <c r="E18" s="73"/>
      <c r="F18" s="74">
        <v>7</v>
      </c>
      <c r="G18" s="75">
        <v>821</v>
      </c>
      <c r="H18" s="76"/>
      <c r="I18" s="75"/>
      <c r="J18" s="76">
        <v>794</v>
      </c>
      <c r="K18" s="77">
        <v>4</v>
      </c>
      <c r="L18" s="71" t="s">
        <v>80</v>
      </c>
      <c r="M18" s="72"/>
      <c r="N18" s="72"/>
      <c r="O18" s="72"/>
      <c r="P18" s="73"/>
      <c r="Q18" s="78">
        <v>5</v>
      </c>
    </row>
    <row r="19" spans="1:17" ht="16.5" customHeight="1">
      <c r="A19" s="70">
        <v>6</v>
      </c>
      <c r="B19" s="71" t="s">
        <v>93</v>
      </c>
      <c r="C19" s="72"/>
      <c r="D19" s="72"/>
      <c r="E19" s="73"/>
      <c r="F19" s="74">
        <v>2</v>
      </c>
      <c r="G19" s="75">
        <v>776</v>
      </c>
      <c r="H19" s="76"/>
      <c r="I19" s="75"/>
      <c r="J19" s="76">
        <v>792</v>
      </c>
      <c r="K19" s="77">
        <v>3</v>
      </c>
      <c r="L19" s="71" t="s">
        <v>47</v>
      </c>
      <c r="M19" s="72"/>
      <c r="N19" s="72"/>
      <c r="O19" s="72"/>
      <c r="P19" s="73"/>
      <c r="Q19" s="78">
        <v>1</v>
      </c>
    </row>
    <row r="20" spans="1:17" ht="16.5" customHeight="1">
      <c r="A20" s="70">
        <v>2</v>
      </c>
      <c r="B20" s="71" t="s">
        <v>94</v>
      </c>
      <c r="C20" s="72"/>
      <c r="D20" s="72"/>
      <c r="E20" s="73"/>
      <c r="F20" s="74">
        <v>11</v>
      </c>
      <c r="G20" s="75">
        <v>851</v>
      </c>
      <c r="H20" s="76"/>
      <c r="I20" s="75"/>
      <c r="J20" s="76">
        <v>830</v>
      </c>
      <c r="K20" s="77">
        <v>9</v>
      </c>
      <c r="L20" s="71" t="s">
        <v>49</v>
      </c>
      <c r="M20" s="72"/>
      <c r="N20" s="72"/>
      <c r="O20" s="72"/>
      <c r="P20" s="73"/>
      <c r="Q20" s="78">
        <v>3</v>
      </c>
    </row>
    <row r="21" spans="1:17" ht="16.5" customHeight="1">
      <c r="A21" s="79">
        <v>4</v>
      </c>
      <c r="B21" s="71" t="s">
        <v>95</v>
      </c>
      <c r="C21" s="72"/>
      <c r="D21" s="72"/>
      <c r="E21" s="73"/>
      <c r="F21" s="74">
        <v>10</v>
      </c>
      <c r="G21" s="75">
        <v>846</v>
      </c>
      <c r="H21" s="76"/>
      <c r="I21" s="75"/>
      <c r="J21" s="76">
        <v>689</v>
      </c>
      <c r="K21" s="77">
        <v>1</v>
      </c>
      <c r="L21" s="71" t="s">
        <v>96</v>
      </c>
      <c r="M21" s="72"/>
      <c r="N21" s="72"/>
      <c r="O21" s="72"/>
      <c r="P21" s="73"/>
      <c r="Q21" s="78">
        <v>15</v>
      </c>
    </row>
    <row r="22" spans="1:17" ht="16.5" customHeight="1">
      <c r="A22" s="80">
        <v>5</v>
      </c>
      <c r="B22" s="81" t="s">
        <v>97</v>
      </c>
      <c r="C22" s="82"/>
      <c r="D22" s="82"/>
      <c r="E22" s="83"/>
      <c r="F22" s="84">
        <v>5</v>
      </c>
      <c r="G22" s="85">
        <v>809</v>
      </c>
      <c r="H22" s="86"/>
      <c r="I22" s="85"/>
      <c r="J22" s="86">
        <v>810</v>
      </c>
      <c r="K22" s="87">
        <v>6</v>
      </c>
      <c r="L22" s="81" t="s">
        <v>52</v>
      </c>
      <c r="M22" s="88"/>
      <c r="N22" s="88"/>
      <c r="O22" s="88"/>
      <c r="P22" s="89"/>
      <c r="Q22" s="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4925</v>
      </c>
      <c r="H23" s="55"/>
      <c r="I23" s="54">
        <f>SUM(I17:J22)</f>
        <v>4775</v>
      </c>
      <c r="J23" s="55">
        <f>SUM(J17:J22)</f>
        <v>4775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150</v>
      </c>
      <c r="B25" s="36">
        <f>IF(G23=0,0,AVERAGE(G17:H22))</f>
        <v>820.8333333333334</v>
      </c>
      <c r="F25" s="5" t="s">
        <v>23</v>
      </c>
      <c r="G25" s="41">
        <f>SUM(F17:F22)</f>
        <v>43</v>
      </c>
      <c r="H25" s="42"/>
      <c r="I25" s="42"/>
      <c r="J25" s="41">
        <f>SUM(K17:K22)</f>
        <v>35</v>
      </c>
      <c r="K25" s="4" t="s">
        <v>24</v>
      </c>
      <c r="L25" s="4"/>
      <c r="P25" s="35">
        <f>IF(I23=0,0,AVERAGE(I17:J22))</f>
        <v>795.8333333333334</v>
      </c>
      <c r="Q25" s="34">
        <f>I23-G23</f>
        <v>-150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98</v>
      </c>
      <c r="F30" s="56"/>
      <c r="G30" s="56"/>
      <c r="H30" s="28"/>
      <c r="I30" s="28"/>
      <c r="J30" s="4" t="s">
        <v>30</v>
      </c>
      <c r="M30" s="52"/>
      <c r="N30" s="52"/>
      <c r="O30" s="178" t="s">
        <v>31</v>
      </c>
      <c r="P30" s="52"/>
      <c r="Q30" s="52"/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18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5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99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100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101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58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102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/>
      <c r="K14" s="58" t="s">
        <v>103</v>
      </c>
      <c r="L14" s="44"/>
      <c r="M14" s="44"/>
      <c r="N14" s="27"/>
      <c r="O14" s="29" t="s">
        <v>14</v>
      </c>
      <c r="P14" s="59"/>
      <c r="Q14" s="51" t="s">
        <v>104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6</v>
      </c>
      <c r="B17" s="62" t="s">
        <v>52</v>
      </c>
      <c r="C17" s="63"/>
      <c r="D17" s="63"/>
      <c r="E17" s="64"/>
      <c r="F17" s="65">
        <v>11</v>
      </c>
      <c r="G17" s="66">
        <v>830</v>
      </c>
      <c r="H17" s="67"/>
      <c r="I17" s="66"/>
      <c r="J17" s="67">
        <v>710</v>
      </c>
      <c r="K17" s="68">
        <v>2</v>
      </c>
      <c r="L17" s="62" t="s">
        <v>105</v>
      </c>
      <c r="M17" s="63"/>
      <c r="N17" s="63"/>
      <c r="O17" s="63"/>
      <c r="P17" s="64"/>
      <c r="Q17" s="69">
        <v>1</v>
      </c>
    </row>
    <row r="18" spans="1:17" ht="16.5" customHeight="1">
      <c r="A18" s="79">
        <v>3</v>
      </c>
      <c r="B18" s="71" t="s">
        <v>49</v>
      </c>
      <c r="C18" s="72"/>
      <c r="D18" s="72"/>
      <c r="E18" s="73"/>
      <c r="F18" s="74">
        <v>12</v>
      </c>
      <c r="G18" s="75">
        <v>833</v>
      </c>
      <c r="H18" s="76"/>
      <c r="I18" s="75"/>
      <c r="J18" s="76">
        <v>809</v>
      </c>
      <c r="K18" s="77">
        <v>9</v>
      </c>
      <c r="L18" s="71" t="s">
        <v>106</v>
      </c>
      <c r="M18" s="72"/>
      <c r="N18" s="72"/>
      <c r="O18" s="72"/>
      <c r="P18" s="73"/>
      <c r="Q18" s="78">
        <v>2</v>
      </c>
    </row>
    <row r="19" spans="1:17" ht="16.5" customHeight="1">
      <c r="A19" s="70">
        <v>1</v>
      </c>
      <c r="B19" s="71" t="s">
        <v>47</v>
      </c>
      <c r="C19" s="72"/>
      <c r="D19" s="72"/>
      <c r="E19" s="73"/>
      <c r="F19" s="74">
        <v>5</v>
      </c>
      <c r="G19" s="75">
        <v>780</v>
      </c>
      <c r="H19" s="76"/>
      <c r="I19" s="75"/>
      <c r="J19" s="76">
        <v>710</v>
      </c>
      <c r="K19" s="77">
        <v>1</v>
      </c>
      <c r="L19" s="71" t="s">
        <v>107</v>
      </c>
      <c r="M19" s="72"/>
      <c r="N19" s="72"/>
      <c r="O19" s="72"/>
      <c r="P19" s="73"/>
      <c r="Q19" s="78">
        <v>3</v>
      </c>
    </row>
    <row r="20" spans="1:17" ht="16.5" customHeight="1">
      <c r="A20" s="70">
        <v>2</v>
      </c>
      <c r="B20" s="71" t="s">
        <v>48</v>
      </c>
      <c r="C20" s="72"/>
      <c r="D20" s="72"/>
      <c r="E20" s="73"/>
      <c r="F20" s="74">
        <v>10</v>
      </c>
      <c r="G20" s="75">
        <v>822</v>
      </c>
      <c r="H20" s="76"/>
      <c r="I20" s="75"/>
      <c r="J20" s="76">
        <v>762</v>
      </c>
      <c r="K20" s="77">
        <v>3</v>
      </c>
      <c r="L20" s="71" t="s">
        <v>108</v>
      </c>
      <c r="M20" s="72"/>
      <c r="N20" s="72"/>
      <c r="O20" s="72"/>
      <c r="P20" s="73"/>
      <c r="Q20" s="78">
        <v>4</v>
      </c>
    </row>
    <row r="21" spans="1:17" ht="16.5" customHeight="1">
      <c r="A21" s="79">
        <v>5</v>
      </c>
      <c r="B21" s="71" t="s">
        <v>80</v>
      </c>
      <c r="C21" s="72"/>
      <c r="D21" s="72"/>
      <c r="E21" s="73"/>
      <c r="F21" s="74">
        <v>8</v>
      </c>
      <c r="G21" s="75">
        <v>809</v>
      </c>
      <c r="H21" s="76"/>
      <c r="I21" s="75"/>
      <c r="J21" s="76">
        <v>782</v>
      </c>
      <c r="K21" s="77">
        <v>6</v>
      </c>
      <c r="L21" s="71" t="s">
        <v>109</v>
      </c>
      <c r="M21" s="72"/>
      <c r="N21" s="72"/>
      <c r="O21" s="72"/>
      <c r="P21" s="73"/>
      <c r="Q21" s="78">
        <v>5</v>
      </c>
    </row>
    <row r="22" spans="1:17" ht="16.5" customHeight="1">
      <c r="A22" s="80">
        <v>4</v>
      </c>
      <c r="B22" s="81" t="s">
        <v>50</v>
      </c>
      <c r="C22" s="82"/>
      <c r="D22" s="82"/>
      <c r="E22" s="83"/>
      <c r="F22" s="84">
        <v>4</v>
      </c>
      <c r="G22" s="85">
        <v>778</v>
      </c>
      <c r="H22" s="86"/>
      <c r="I22" s="85"/>
      <c r="J22" s="86">
        <v>801</v>
      </c>
      <c r="K22" s="87">
        <v>7</v>
      </c>
      <c r="L22" s="81" t="s">
        <v>110</v>
      </c>
      <c r="M22" s="88"/>
      <c r="N22" s="88"/>
      <c r="O22" s="88"/>
      <c r="P22" s="89"/>
      <c r="Q22" s="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4852</v>
      </c>
      <c r="H23" s="55"/>
      <c r="I23" s="54">
        <f>SUM(I17:J22)</f>
        <v>4574</v>
      </c>
      <c r="J23" s="55">
        <f>SUM(J17:J22)</f>
        <v>4574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278</v>
      </c>
      <c r="B25" s="36">
        <f>IF(G23=0,0,AVERAGE(G17:H22))</f>
        <v>808.6666666666666</v>
      </c>
      <c r="F25" s="5" t="s">
        <v>23</v>
      </c>
      <c r="G25" s="41">
        <f>SUM(F17:F22)</f>
        <v>50</v>
      </c>
      <c r="H25" s="42"/>
      <c r="I25" s="42"/>
      <c r="J25" s="41">
        <f>SUM(K17:K22)</f>
        <v>28</v>
      </c>
      <c r="K25" s="4" t="s">
        <v>24</v>
      </c>
      <c r="L25" s="4"/>
      <c r="P25" s="35">
        <f>IF(I23=0,0,AVERAGE(I17:J22))</f>
        <v>762.3333333333334</v>
      </c>
      <c r="Q25" s="34">
        <f>I23-G23</f>
        <v>-278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3</v>
      </c>
      <c r="H27" s="42"/>
      <c r="I27" s="42"/>
      <c r="J27" s="41">
        <v>0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31</v>
      </c>
      <c r="F30" s="56"/>
      <c r="G30" s="56"/>
      <c r="H30" s="28"/>
      <c r="I30" s="28"/>
      <c r="J30" s="4" t="s">
        <v>30</v>
      </c>
      <c r="M30" s="52"/>
      <c r="N30" s="52"/>
      <c r="O30" s="178" t="s">
        <v>111</v>
      </c>
      <c r="P30" s="52"/>
      <c r="Q30" s="52"/>
    </row>
  </sheetData>
  <printOptions/>
  <pageMargins left="0.75" right="0.5" top="0.24" bottom="1" header="0.17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23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6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112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113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114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115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116</v>
      </c>
      <c r="C14" s="44"/>
      <c r="D14" s="44"/>
      <c r="E14" s="29" t="s">
        <v>14</v>
      </c>
      <c r="F14" s="59"/>
      <c r="G14" s="51" t="s">
        <v>117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3</v>
      </c>
      <c r="B17" s="62" t="s">
        <v>118</v>
      </c>
      <c r="C17" s="63"/>
      <c r="D17" s="63"/>
      <c r="E17" s="64"/>
      <c r="F17" s="65">
        <v>11</v>
      </c>
      <c r="G17" s="66">
        <v>859</v>
      </c>
      <c r="H17" s="67"/>
      <c r="I17" s="66"/>
      <c r="J17" s="67">
        <v>797</v>
      </c>
      <c r="K17" s="68">
        <v>2</v>
      </c>
      <c r="L17" s="62" t="s">
        <v>47</v>
      </c>
      <c r="M17" s="63"/>
      <c r="N17" s="63"/>
      <c r="O17" s="63"/>
      <c r="P17" s="64"/>
      <c r="Q17" s="69">
        <v>1</v>
      </c>
    </row>
    <row r="18" spans="1:17" ht="16.5" customHeight="1">
      <c r="A18" s="79">
        <v>7</v>
      </c>
      <c r="B18" s="71" t="s">
        <v>119</v>
      </c>
      <c r="C18" s="72"/>
      <c r="D18" s="72"/>
      <c r="E18" s="73"/>
      <c r="F18" s="74">
        <v>7</v>
      </c>
      <c r="G18" s="75">
        <v>837</v>
      </c>
      <c r="H18" s="76"/>
      <c r="I18" s="75"/>
      <c r="J18" s="76">
        <v>850</v>
      </c>
      <c r="K18" s="77">
        <v>8</v>
      </c>
      <c r="L18" s="71" t="s">
        <v>48</v>
      </c>
      <c r="M18" s="72"/>
      <c r="N18" s="72"/>
      <c r="O18" s="72"/>
      <c r="P18" s="73"/>
      <c r="Q18" s="78">
        <v>2</v>
      </c>
    </row>
    <row r="19" spans="1:17" ht="16.5" customHeight="1">
      <c r="A19" s="70">
        <v>8</v>
      </c>
      <c r="B19" s="71" t="s">
        <v>120</v>
      </c>
      <c r="C19" s="72"/>
      <c r="D19" s="72"/>
      <c r="E19" s="73"/>
      <c r="F19" s="74">
        <v>12</v>
      </c>
      <c r="G19" s="75">
        <v>862</v>
      </c>
      <c r="H19" s="76"/>
      <c r="I19" s="75"/>
      <c r="J19" s="76">
        <v>856</v>
      </c>
      <c r="K19" s="77">
        <v>10</v>
      </c>
      <c r="L19" s="71" t="s">
        <v>49</v>
      </c>
      <c r="M19" s="72"/>
      <c r="N19" s="72"/>
      <c r="O19" s="72"/>
      <c r="P19" s="73"/>
      <c r="Q19" s="78">
        <v>3</v>
      </c>
    </row>
    <row r="20" spans="1:17" ht="16.5" customHeight="1">
      <c r="A20" s="70">
        <v>9</v>
      </c>
      <c r="B20" s="71" t="s">
        <v>121</v>
      </c>
      <c r="C20" s="72"/>
      <c r="D20" s="72"/>
      <c r="E20" s="73"/>
      <c r="F20" s="74">
        <v>1</v>
      </c>
      <c r="G20" s="75">
        <v>743</v>
      </c>
      <c r="H20" s="76"/>
      <c r="I20" s="75"/>
      <c r="J20" s="76">
        <v>828</v>
      </c>
      <c r="K20" s="77">
        <v>5</v>
      </c>
      <c r="L20" s="71" t="s">
        <v>50</v>
      </c>
      <c r="M20" s="72"/>
      <c r="N20" s="72"/>
      <c r="O20" s="72"/>
      <c r="P20" s="73"/>
      <c r="Q20" s="78">
        <v>4</v>
      </c>
    </row>
    <row r="21" spans="1:17" ht="16.5" customHeight="1">
      <c r="A21" s="79">
        <v>10</v>
      </c>
      <c r="B21" s="71" t="s">
        <v>122</v>
      </c>
      <c r="C21" s="72"/>
      <c r="D21" s="72"/>
      <c r="E21" s="73"/>
      <c r="F21" s="74">
        <v>4</v>
      </c>
      <c r="G21" s="75">
        <v>816</v>
      </c>
      <c r="H21" s="76"/>
      <c r="I21" s="75"/>
      <c r="J21" s="76">
        <v>812</v>
      </c>
      <c r="K21" s="77">
        <v>3</v>
      </c>
      <c r="L21" s="71" t="s">
        <v>80</v>
      </c>
      <c r="M21" s="72"/>
      <c r="N21" s="72"/>
      <c r="O21" s="72"/>
      <c r="P21" s="73"/>
      <c r="Q21" s="78">
        <v>5</v>
      </c>
    </row>
    <row r="22" spans="1:17" ht="16.5" customHeight="1">
      <c r="A22" s="80">
        <v>11</v>
      </c>
      <c r="B22" s="81" t="s">
        <v>123</v>
      </c>
      <c r="C22" s="82"/>
      <c r="D22" s="82"/>
      <c r="E22" s="83"/>
      <c r="F22" s="84">
        <v>6</v>
      </c>
      <c r="G22" s="85">
        <v>833</v>
      </c>
      <c r="H22" s="86"/>
      <c r="I22" s="85"/>
      <c r="J22" s="86">
        <v>855</v>
      </c>
      <c r="K22" s="87">
        <v>9</v>
      </c>
      <c r="L22" s="81" t="s">
        <v>52</v>
      </c>
      <c r="M22" s="88"/>
      <c r="N22" s="88"/>
      <c r="O22" s="88"/>
      <c r="P22" s="89"/>
      <c r="Q22" s="9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4950</v>
      </c>
      <c r="H23" s="55"/>
      <c r="I23" s="54">
        <f>SUM(I17:J22)</f>
        <v>4998</v>
      </c>
      <c r="J23" s="55">
        <f>SUM(J17:J22)</f>
        <v>4998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-48</v>
      </c>
      <c r="B25" s="36">
        <f>IF(G23=0,0,AVERAGE(G17:H22))</f>
        <v>825</v>
      </c>
      <c r="F25" s="5" t="s">
        <v>23</v>
      </c>
      <c r="G25" s="41">
        <f>SUM(F17:F22)</f>
        <v>41</v>
      </c>
      <c r="H25" s="42"/>
      <c r="I25" s="42"/>
      <c r="J25" s="41">
        <f>SUM(K17:K22)</f>
        <v>37</v>
      </c>
      <c r="K25" s="4" t="s">
        <v>24</v>
      </c>
      <c r="L25" s="4"/>
      <c r="P25" s="35">
        <f>IF(I23=0,0,AVERAGE(I17:J22))</f>
        <v>833</v>
      </c>
      <c r="Q25" s="34">
        <f>I23-G23</f>
        <v>48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0</v>
      </c>
      <c r="H27" s="42"/>
      <c r="I27" s="42"/>
      <c r="J27" s="41">
        <v>3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124</v>
      </c>
      <c r="F30" s="56"/>
      <c r="G30" s="56"/>
      <c r="H30" s="28"/>
      <c r="I30" s="28"/>
      <c r="J30" s="4" t="s">
        <v>30</v>
      </c>
      <c r="M30" s="52"/>
      <c r="N30" s="52"/>
      <c r="O30" s="178" t="s">
        <v>31</v>
      </c>
      <c r="P30" s="52"/>
      <c r="Q30" s="52"/>
    </row>
  </sheetData>
  <printOptions/>
  <pageMargins left="0.98" right="0.31" top="0.34" bottom="1" header="0.21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28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7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125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126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127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128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129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/>
      <c r="K14" s="58" t="s">
        <v>130</v>
      </c>
      <c r="L14" s="44"/>
      <c r="M14" s="44"/>
      <c r="N14" s="27"/>
      <c r="O14" s="29" t="s">
        <v>14</v>
      </c>
      <c r="P14" s="59"/>
      <c r="Q14" s="51" t="s">
        <v>131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6</v>
      </c>
      <c r="B17" s="62" t="s">
        <v>52</v>
      </c>
      <c r="C17" s="63"/>
      <c r="D17" s="63"/>
      <c r="E17" s="64"/>
      <c r="F17" s="65">
        <v>11</v>
      </c>
      <c r="G17" s="66">
        <v>823</v>
      </c>
      <c r="H17" s="67"/>
      <c r="I17" s="66"/>
      <c r="J17" s="67">
        <v>749</v>
      </c>
      <c r="K17" s="68">
        <v>2</v>
      </c>
      <c r="L17" s="62" t="s">
        <v>132</v>
      </c>
      <c r="M17" s="63"/>
      <c r="N17" s="63"/>
      <c r="O17" s="63"/>
      <c r="P17" s="64"/>
      <c r="Q17" s="69">
        <v>7</v>
      </c>
    </row>
    <row r="18" spans="1:17" ht="16.5" customHeight="1">
      <c r="A18" s="79">
        <v>3</v>
      </c>
      <c r="B18" s="71" t="s">
        <v>49</v>
      </c>
      <c r="C18" s="72"/>
      <c r="D18" s="72"/>
      <c r="E18" s="73"/>
      <c r="F18" s="74">
        <v>12</v>
      </c>
      <c r="G18" s="75">
        <v>873</v>
      </c>
      <c r="H18" s="76"/>
      <c r="I18" s="75"/>
      <c r="J18" s="76">
        <v>747</v>
      </c>
      <c r="K18" s="77">
        <v>1</v>
      </c>
      <c r="L18" s="71" t="s">
        <v>133</v>
      </c>
      <c r="M18" s="72"/>
      <c r="N18" s="72"/>
      <c r="O18" s="72"/>
      <c r="P18" s="73"/>
      <c r="Q18" s="78">
        <v>8</v>
      </c>
    </row>
    <row r="19" spans="1:17" ht="16.5" customHeight="1">
      <c r="A19" s="70">
        <v>5</v>
      </c>
      <c r="B19" s="71" t="s">
        <v>80</v>
      </c>
      <c r="C19" s="72"/>
      <c r="D19" s="72"/>
      <c r="E19" s="73"/>
      <c r="F19" s="74">
        <v>10</v>
      </c>
      <c r="G19" s="75">
        <v>787</v>
      </c>
      <c r="H19" s="76"/>
      <c r="I19" s="75"/>
      <c r="J19" s="76">
        <v>757</v>
      </c>
      <c r="K19" s="77">
        <v>6</v>
      </c>
      <c r="L19" s="71" t="s">
        <v>134</v>
      </c>
      <c r="M19" s="72"/>
      <c r="N19" s="72"/>
      <c r="O19" s="72"/>
      <c r="P19" s="73"/>
      <c r="Q19" s="78">
        <v>9</v>
      </c>
    </row>
    <row r="20" spans="1:17" ht="16.5" customHeight="1">
      <c r="A20" s="70">
        <v>1</v>
      </c>
      <c r="B20" s="71" t="s">
        <v>47</v>
      </c>
      <c r="C20" s="72"/>
      <c r="D20" s="72"/>
      <c r="E20" s="73"/>
      <c r="F20" s="74">
        <v>8</v>
      </c>
      <c r="G20" s="75">
        <v>778</v>
      </c>
      <c r="H20" s="76"/>
      <c r="I20" s="75"/>
      <c r="J20" s="76">
        <v>752</v>
      </c>
      <c r="K20" s="77">
        <v>4</v>
      </c>
      <c r="L20" s="71" t="s">
        <v>135</v>
      </c>
      <c r="M20" s="72"/>
      <c r="N20" s="72"/>
      <c r="O20" s="72"/>
      <c r="P20" s="73"/>
      <c r="Q20" s="78">
        <v>10</v>
      </c>
    </row>
    <row r="21" spans="1:17" ht="16.5" customHeight="1">
      <c r="A21" s="79">
        <v>4</v>
      </c>
      <c r="B21" s="71" t="s">
        <v>50</v>
      </c>
      <c r="C21" s="72"/>
      <c r="D21" s="72"/>
      <c r="E21" s="73"/>
      <c r="F21" s="74">
        <v>5</v>
      </c>
      <c r="G21" s="75">
        <v>755</v>
      </c>
      <c r="H21" s="76"/>
      <c r="I21" s="75"/>
      <c r="J21" s="76">
        <v>750</v>
      </c>
      <c r="K21" s="77">
        <v>3</v>
      </c>
      <c r="L21" s="71" t="s">
        <v>136</v>
      </c>
      <c r="M21" s="72"/>
      <c r="N21" s="72"/>
      <c r="O21" s="72"/>
      <c r="P21" s="73"/>
      <c r="Q21" s="78">
        <v>11</v>
      </c>
    </row>
    <row r="22" spans="1:17" ht="16.5" customHeight="1">
      <c r="A22" s="80">
        <v>2</v>
      </c>
      <c r="B22" s="81" t="s">
        <v>48</v>
      </c>
      <c r="C22" s="82"/>
      <c r="D22" s="82"/>
      <c r="E22" s="83"/>
      <c r="F22" s="84">
        <v>7</v>
      </c>
      <c r="G22" s="85">
        <v>766</v>
      </c>
      <c r="H22" s="86"/>
      <c r="I22" s="85"/>
      <c r="J22" s="86">
        <v>779</v>
      </c>
      <c r="K22" s="87">
        <v>9</v>
      </c>
      <c r="L22" s="81" t="s">
        <v>137</v>
      </c>
      <c r="M22" s="88"/>
      <c r="N22" s="88"/>
      <c r="O22" s="88"/>
      <c r="P22" s="89"/>
      <c r="Q22" s="90">
        <v>12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4782</v>
      </c>
      <c r="H23" s="55"/>
      <c r="I23" s="54">
        <f>SUM(I17:J22)</f>
        <v>4534</v>
      </c>
      <c r="J23" s="55">
        <f>SUM(J17:J22)</f>
        <v>4534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248</v>
      </c>
      <c r="B25" s="36">
        <f>IF(G23=0,0,AVERAGE(G17:H22))</f>
        <v>797</v>
      </c>
      <c r="F25" s="5" t="s">
        <v>23</v>
      </c>
      <c r="G25" s="41">
        <f>SUM(F17:F22)</f>
        <v>53</v>
      </c>
      <c r="H25" s="42"/>
      <c r="I25" s="42"/>
      <c r="J25" s="41">
        <f>SUM(K17:K22)</f>
        <v>25</v>
      </c>
      <c r="K25" s="4" t="s">
        <v>24</v>
      </c>
      <c r="L25" s="4"/>
      <c r="P25" s="35">
        <f>IF(I23=0,0,AVERAGE(I17:J22))</f>
        <v>755.6666666666666</v>
      </c>
      <c r="Q25" s="34">
        <f>I23-G23</f>
        <v>-248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3</v>
      </c>
      <c r="H27" s="42"/>
      <c r="I27" s="42"/>
      <c r="J27" s="41">
        <v>0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31</v>
      </c>
      <c r="F30" s="56"/>
      <c r="G30" s="56"/>
      <c r="H30" s="28"/>
      <c r="I30" s="28"/>
      <c r="J30" s="4" t="s">
        <v>30</v>
      </c>
      <c r="M30" s="52"/>
      <c r="N30" s="52"/>
      <c r="O30" s="178" t="s">
        <v>138</v>
      </c>
      <c r="P30" s="52"/>
      <c r="Q30" s="52"/>
    </row>
  </sheetData>
  <printOptions/>
  <pageMargins left="0.75" right="0.34" top="0.26" bottom="1" header="0.17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28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8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125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139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179"/>
      <c r="C10" s="57" t="s">
        <v>11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140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128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141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60</v>
      </c>
      <c r="C14" s="44"/>
      <c r="D14" s="44"/>
      <c r="E14" s="29" t="s">
        <v>14</v>
      </c>
      <c r="F14" s="59"/>
      <c r="G14" s="51" t="s">
        <v>61</v>
      </c>
      <c r="H14" s="39"/>
      <c r="I14" s="27"/>
      <c r="J14" s="58" t="s">
        <v>142</v>
      </c>
      <c r="K14" s="58"/>
      <c r="L14" s="44"/>
      <c r="M14" s="44"/>
      <c r="N14" s="27"/>
      <c r="O14" s="29" t="s">
        <v>14</v>
      </c>
      <c r="P14" s="59"/>
      <c r="Q14" s="51" t="s">
        <v>143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61">
        <v>1</v>
      </c>
      <c r="B17" s="62" t="s">
        <v>47</v>
      </c>
      <c r="C17" s="63"/>
      <c r="D17" s="63"/>
      <c r="E17" s="64"/>
      <c r="F17" s="65">
        <v>8</v>
      </c>
      <c r="G17" s="66">
        <v>795</v>
      </c>
      <c r="H17" s="67"/>
      <c r="I17" s="66"/>
      <c r="J17" s="67">
        <v>747</v>
      </c>
      <c r="K17" s="68">
        <v>2</v>
      </c>
      <c r="L17" s="62" t="s">
        <v>41</v>
      </c>
      <c r="M17" s="63"/>
      <c r="N17" s="63"/>
      <c r="O17" s="63"/>
      <c r="P17" s="64"/>
      <c r="Q17" s="61">
        <v>1</v>
      </c>
    </row>
    <row r="18" spans="1:17" ht="16.5" customHeight="1">
      <c r="A18" s="79">
        <v>2</v>
      </c>
      <c r="B18" s="71" t="s">
        <v>48</v>
      </c>
      <c r="C18" s="72"/>
      <c r="D18" s="72"/>
      <c r="E18" s="73"/>
      <c r="F18" s="74">
        <v>9</v>
      </c>
      <c r="G18" s="75">
        <v>805</v>
      </c>
      <c r="H18" s="76"/>
      <c r="I18" s="75"/>
      <c r="J18" s="76">
        <v>773</v>
      </c>
      <c r="K18" s="77">
        <v>5</v>
      </c>
      <c r="L18" s="71" t="s">
        <v>42</v>
      </c>
      <c r="M18" s="72"/>
      <c r="N18" s="72"/>
      <c r="O18" s="72"/>
      <c r="P18" s="73"/>
      <c r="Q18" s="70">
        <v>2</v>
      </c>
    </row>
    <row r="19" spans="1:17" ht="16.5" customHeight="1">
      <c r="A19" s="79">
        <v>3</v>
      </c>
      <c r="B19" s="71" t="s">
        <v>49</v>
      </c>
      <c r="C19" s="72"/>
      <c r="D19" s="72"/>
      <c r="E19" s="73"/>
      <c r="F19" s="74">
        <v>4</v>
      </c>
      <c r="G19" s="75">
        <v>772</v>
      </c>
      <c r="H19" s="76"/>
      <c r="I19" s="75"/>
      <c r="J19" s="76">
        <v>733</v>
      </c>
      <c r="K19" s="77">
        <v>1</v>
      </c>
      <c r="L19" s="71" t="s">
        <v>43</v>
      </c>
      <c r="M19" s="72"/>
      <c r="N19" s="72"/>
      <c r="O19" s="72"/>
      <c r="P19" s="73"/>
      <c r="Q19" s="70">
        <v>3</v>
      </c>
    </row>
    <row r="20" spans="1:17" ht="16.5" customHeight="1">
      <c r="A20" s="79">
        <v>4</v>
      </c>
      <c r="B20" s="71" t="s">
        <v>50</v>
      </c>
      <c r="C20" s="72"/>
      <c r="D20" s="72"/>
      <c r="E20" s="73"/>
      <c r="F20" s="74">
        <v>10</v>
      </c>
      <c r="G20" s="75">
        <v>805.1</v>
      </c>
      <c r="H20" s="76"/>
      <c r="I20" s="75"/>
      <c r="J20" s="76">
        <v>777</v>
      </c>
      <c r="K20" s="77">
        <v>6</v>
      </c>
      <c r="L20" s="71" t="s">
        <v>144</v>
      </c>
      <c r="M20" s="72"/>
      <c r="N20" s="72"/>
      <c r="O20" s="72"/>
      <c r="P20" s="73"/>
      <c r="Q20" s="70">
        <v>4</v>
      </c>
    </row>
    <row r="21" spans="1:17" ht="16.5" customHeight="1">
      <c r="A21" s="70">
        <v>5</v>
      </c>
      <c r="B21" s="71" t="s">
        <v>80</v>
      </c>
      <c r="C21" s="72"/>
      <c r="D21" s="72"/>
      <c r="E21" s="73"/>
      <c r="F21" s="74">
        <v>12</v>
      </c>
      <c r="G21" s="75">
        <v>827</v>
      </c>
      <c r="H21" s="76"/>
      <c r="I21" s="75"/>
      <c r="J21" s="76">
        <v>790</v>
      </c>
      <c r="K21" s="77">
        <v>7</v>
      </c>
      <c r="L21" s="71" t="s">
        <v>45</v>
      </c>
      <c r="M21" s="72"/>
      <c r="N21" s="72"/>
      <c r="O21" s="72"/>
      <c r="P21" s="73"/>
      <c r="Q21" s="79">
        <v>5</v>
      </c>
    </row>
    <row r="22" spans="1:17" ht="16.5" customHeight="1">
      <c r="A22" s="180">
        <v>6</v>
      </c>
      <c r="B22" s="81" t="s">
        <v>52</v>
      </c>
      <c r="C22" s="82"/>
      <c r="D22" s="82"/>
      <c r="E22" s="83"/>
      <c r="F22" s="84">
        <v>11</v>
      </c>
      <c r="G22" s="85">
        <v>813</v>
      </c>
      <c r="H22" s="86"/>
      <c r="I22" s="85"/>
      <c r="J22" s="86">
        <v>771</v>
      </c>
      <c r="K22" s="87">
        <v>3</v>
      </c>
      <c r="L22" s="81" t="s">
        <v>46</v>
      </c>
      <c r="M22" s="88"/>
      <c r="N22" s="88"/>
      <c r="O22" s="88"/>
      <c r="P22" s="89"/>
      <c r="Q22" s="80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4817.1</v>
      </c>
      <c r="H23" s="55"/>
      <c r="I23" s="54">
        <f>SUM(I17:J22)</f>
        <v>4591</v>
      </c>
      <c r="J23" s="55">
        <f>SUM(J17:J22)</f>
        <v>4591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226.10000000000036</v>
      </c>
      <c r="B25" s="36">
        <f>IF(G23=0,0,AVERAGE(G17:H22))</f>
        <v>802.85</v>
      </c>
      <c r="F25" s="5" t="s">
        <v>23</v>
      </c>
      <c r="G25" s="41">
        <f>SUM(F17:F22)</f>
        <v>54</v>
      </c>
      <c r="H25" s="42"/>
      <c r="I25" s="42"/>
      <c r="J25" s="41">
        <f>SUM(K17:K22)</f>
        <v>24</v>
      </c>
      <c r="K25" s="4" t="s">
        <v>24</v>
      </c>
      <c r="L25" s="4"/>
      <c r="P25" s="35">
        <f>IF(I23=0,0,AVERAGE(I17:J22))</f>
        <v>765.1666666666666</v>
      </c>
      <c r="Q25" s="34">
        <f>I23-G23</f>
        <v>-226.10000000000036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3</v>
      </c>
      <c r="H27" s="42"/>
      <c r="I27" s="42"/>
      <c r="J27" s="41">
        <v>0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178" t="s">
        <v>31</v>
      </c>
      <c r="F30" s="56"/>
      <c r="G30" s="56"/>
      <c r="H30" s="28"/>
      <c r="I30" s="28"/>
      <c r="J30" s="4" t="s">
        <v>30</v>
      </c>
      <c r="M30" s="52"/>
      <c r="N30" s="52"/>
      <c r="O30" s="178" t="s">
        <v>53</v>
      </c>
      <c r="P30" s="52"/>
      <c r="Q30" s="52"/>
    </row>
  </sheetData>
  <printOptions/>
  <pageMargins left="0.99" right="0.27" top="0.26" bottom="1" header="0.19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34</v>
      </c>
      <c r="Q4" s="10"/>
    </row>
    <row r="5" ht="3" customHeight="1">
      <c r="M5" s="11"/>
    </row>
    <row r="6" spans="1:17" ht="15">
      <c r="A6" s="4" t="s">
        <v>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9</v>
      </c>
      <c r="M6" s="12" t="s">
        <v>6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7</v>
      </c>
      <c r="B8" s="8"/>
      <c r="C8" s="60" t="s">
        <v>145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27"/>
      <c r="O8" s="4" t="s">
        <v>8</v>
      </c>
      <c r="P8" s="59"/>
      <c r="Q8" s="47" t="s">
        <v>146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27"/>
      <c r="C10" s="57" t="s">
        <v>57</v>
      </c>
      <c r="D10" s="50"/>
      <c r="E10" s="50"/>
      <c r="F10" s="50"/>
      <c r="G10" s="50"/>
      <c r="H10" s="39"/>
      <c r="I10" s="27"/>
      <c r="J10" s="8" t="s">
        <v>10</v>
      </c>
      <c r="K10" s="27"/>
      <c r="L10" s="57" t="s">
        <v>11</v>
      </c>
      <c r="M10" s="50"/>
      <c r="N10" s="50"/>
      <c r="O10" s="50"/>
      <c r="P10" s="50"/>
      <c r="Q10" s="50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12</v>
      </c>
      <c r="B12" s="28"/>
      <c r="C12" s="58" t="s">
        <v>59</v>
      </c>
      <c r="D12" s="44"/>
      <c r="E12" s="44"/>
      <c r="F12" s="44"/>
      <c r="G12" s="44"/>
      <c r="H12" s="40"/>
      <c r="I12" s="28"/>
      <c r="J12" s="8" t="s">
        <v>13</v>
      </c>
      <c r="K12" s="28"/>
      <c r="L12" s="58" t="s">
        <v>58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8"/>
      <c r="B14" s="58" t="s">
        <v>62</v>
      </c>
      <c r="C14" s="44"/>
      <c r="D14" s="44"/>
      <c r="E14" s="29" t="s">
        <v>14</v>
      </c>
      <c r="F14" s="59"/>
      <c r="G14" s="51" t="s">
        <v>63</v>
      </c>
      <c r="H14" s="39"/>
      <c r="I14" s="27"/>
      <c r="J14" s="58"/>
      <c r="K14" s="58" t="s">
        <v>60</v>
      </c>
      <c r="L14" s="44"/>
      <c r="M14" s="44"/>
      <c r="N14" s="27"/>
      <c r="O14" s="29" t="s">
        <v>14</v>
      </c>
      <c r="P14" s="59"/>
      <c r="Q14" s="51" t="s">
        <v>61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15</v>
      </c>
      <c r="B16" s="48" t="s">
        <v>16</v>
      </c>
      <c r="C16" s="49"/>
      <c r="D16" s="49"/>
      <c r="E16" s="17"/>
      <c r="F16" s="17" t="s">
        <v>17</v>
      </c>
      <c r="G16" s="48" t="s">
        <v>18</v>
      </c>
      <c r="H16" s="17"/>
      <c r="I16" s="48"/>
      <c r="J16" s="17" t="s">
        <v>18</v>
      </c>
      <c r="K16" s="17" t="s">
        <v>17</v>
      </c>
      <c r="L16" s="48" t="s">
        <v>19</v>
      </c>
      <c r="M16" s="49"/>
      <c r="N16" s="49"/>
      <c r="O16" s="49"/>
      <c r="P16" s="17"/>
      <c r="Q16" s="14" t="s">
        <v>20</v>
      </c>
    </row>
    <row r="17" spans="1:17" ht="16.5" customHeight="1">
      <c r="A17" s="181">
        <v>3</v>
      </c>
      <c r="B17" s="182" t="s">
        <v>147</v>
      </c>
      <c r="C17" s="183"/>
      <c r="D17" s="183"/>
      <c r="E17" s="184"/>
      <c r="F17" s="185">
        <v>12</v>
      </c>
      <c r="G17" s="186">
        <v>835</v>
      </c>
      <c r="H17" s="187"/>
      <c r="I17" s="186"/>
      <c r="J17" s="187">
        <v>806</v>
      </c>
      <c r="K17" s="188">
        <v>8</v>
      </c>
      <c r="L17" s="182" t="s">
        <v>47</v>
      </c>
      <c r="M17" s="183"/>
      <c r="N17" s="183"/>
      <c r="O17" s="183"/>
      <c r="P17" s="184"/>
      <c r="Q17" s="189">
        <v>1</v>
      </c>
    </row>
    <row r="18" spans="1:17" ht="16.5" customHeight="1">
      <c r="A18" s="181">
        <v>5</v>
      </c>
      <c r="B18" s="182" t="s">
        <v>148</v>
      </c>
      <c r="C18" s="183"/>
      <c r="D18" s="183"/>
      <c r="E18" s="184"/>
      <c r="F18" s="185">
        <v>10</v>
      </c>
      <c r="G18" s="186">
        <v>825</v>
      </c>
      <c r="H18" s="187"/>
      <c r="I18" s="186"/>
      <c r="J18" s="187">
        <v>772</v>
      </c>
      <c r="K18" s="188">
        <v>3</v>
      </c>
      <c r="L18" s="182" t="s">
        <v>48</v>
      </c>
      <c r="M18" s="183"/>
      <c r="N18" s="183"/>
      <c r="O18" s="183"/>
      <c r="P18" s="184"/>
      <c r="Q18" s="189">
        <v>2</v>
      </c>
    </row>
    <row r="19" spans="1:17" ht="16.5" customHeight="1">
      <c r="A19" s="181">
        <v>7</v>
      </c>
      <c r="B19" s="182" t="s">
        <v>65</v>
      </c>
      <c r="C19" s="183"/>
      <c r="D19" s="183"/>
      <c r="E19" s="184"/>
      <c r="F19" s="185">
        <v>2</v>
      </c>
      <c r="G19" s="186">
        <v>755</v>
      </c>
      <c r="H19" s="187"/>
      <c r="I19" s="186"/>
      <c r="J19" s="187">
        <v>832</v>
      </c>
      <c r="K19" s="188">
        <v>11</v>
      </c>
      <c r="L19" s="182" t="s">
        <v>51</v>
      </c>
      <c r="M19" s="183"/>
      <c r="N19" s="183"/>
      <c r="O19" s="183"/>
      <c r="P19" s="184"/>
      <c r="Q19" s="189">
        <v>3</v>
      </c>
    </row>
    <row r="20" spans="1:17" ht="16.5" customHeight="1">
      <c r="A20" s="181">
        <v>8</v>
      </c>
      <c r="B20" s="182" t="s">
        <v>149</v>
      </c>
      <c r="C20" s="183"/>
      <c r="D20" s="183"/>
      <c r="E20" s="184"/>
      <c r="F20" s="185">
        <v>5</v>
      </c>
      <c r="G20" s="186">
        <v>787</v>
      </c>
      <c r="H20" s="187"/>
      <c r="I20" s="186"/>
      <c r="J20" s="187">
        <v>541</v>
      </c>
      <c r="K20" s="188">
        <v>1</v>
      </c>
      <c r="L20" s="182" t="s">
        <v>150</v>
      </c>
      <c r="M20" s="183"/>
      <c r="N20" s="183"/>
      <c r="O20" s="183"/>
      <c r="P20" s="184"/>
      <c r="Q20" s="189">
        <v>24</v>
      </c>
    </row>
    <row r="21" spans="1:17" ht="16.5" customHeight="1">
      <c r="A21" s="190">
        <v>9</v>
      </c>
      <c r="B21" s="182" t="s">
        <v>66</v>
      </c>
      <c r="C21" s="183"/>
      <c r="D21" s="183"/>
      <c r="E21" s="184"/>
      <c r="F21" s="185">
        <v>4</v>
      </c>
      <c r="G21" s="186">
        <v>785</v>
      </c>
      <c r="H21" s="187"/>
      <c r="I21" s="186"/>
      <c r="J21" s="187">
        <v>810</v>
      </c>
      <c r="K21" s="188">
        <v>9</v>
      </c>
      <c r="L21" s="182" t="s">
        <v>49</v>
      </c>
      <c r="M21" s="183"/>
      <c r="N21" s="183"/>
      <c r="O21" s="183"/>
      <c r="P21" s="184"/>
      <c r="Q21" s="189">
        <v>5</v>
      </c>
    </row>
    <row r="22" spans="1:17" ht="16.5" customHeight="1">
      <c r="A22" s="190">
        <v>10</v>
      </c>
      <c r="B22" s="182" t="s">
        <v>68</v>
      </c>
      <c r="C22" s="183"/>
      <c r="D22" s="183"/>
      <c r="E22" s="184"/>
      <c r="F22" s="185">
        <v>6</v>
      </c>
      <c r="G22" s="186">
        <v>790</v>
      </c>
      <c r="H22" s="187"/>
      <c r="I22" s="186"/>
      <c r="J22" s="187">
        <v>792</v>
      </c>
      <c r="K22" s="188">
        <v>7</v>
      </c>
      <c r="L22" s="182" t="s">
        <v>50</v>
      </c>
      <c r="M22" s="191"/>
      <c r="N22" s="191"/>
      <c r="O22" s="191"/>
      <c r="P22" s="192"/>
      <c r="Q22" s="189">
        <v>6</v>
      </c>
    </row>
    <row r="23" spans="1:17" ht="16.5">
      <c r="A23" s="18"/>
      <c r="B23" s="18"/>
      <c r="C23" s="18"/>
      <c r="D23" s="18"/>
      <c r="E23" s="19"/>
      <c r="F23" s="19" t="s">
        <v>21</v>
      </c>
      <c r="G23" s="54">
        <f>SUM(G17:H22)</f>
        <v>4777</v>
      </c>
      <c r="H23" s="55"/>
      <c r="I23" s="54">
        <f>SUM(I17:J22)</f>
        <v>4553</v>
      </c>
      <c r="J23" s="55">
        <f>SUM(I17:J22)</f>
        <v>4553</v>
      </c>
      <c r="K23" s="20" t="s">
        <v>22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224</v>
      </c>
      <c r="B25" s="36">
        <f>IF(G23=0,0,AVERAGE(G17:H22))</f>
        <v>796.1666666666666</v>
      </c>
      <c r="F25" s="5" t="s">
        <v>23</v>
      </c>
      <c r="G25" s="41">
        <f>SUM(F17:F22)</f>
        <v>39</v>
      </c>
      <c r="H25" s="42"/>
      <c r="I25" s="42"/>
      <c r="J25" s="41">
        <f>SUM(K17:K22)</f>
        <v>39</v>
      </c>
      <c r="K25" s="4" t="s">
        <v>24</v>
      </c>
      <c r="L25" s="4"/>
      <c r="P25" s="35">
        <f>IF(I23=0,0,AVERAGE(I17:J22))</f>
        <v>758.8333333333334</v>
      </c>
      <c r="Q25" s="34">
        <f>I23-G23</f>
        <v>-224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25</v>
      </c>
      <c r="B27" s="33" t="s">
        <v>26</v>
      </c>
      <c r="F27" s="5" t="s">
        <v>27</v>
      </c>
      <c r="G27" s="41">
        <v>2</v>
      </c>
      <c r="H27" s="42"/>
      <c r="I27" s="42"/>
      <c r="J27" s="41">
        <v>1</v>
      </c>
      <c r="K27" s="4" t="s">
        <v>28</v>
      </c>
      <c r="L27" s="4"/>
      <c r="P27" s="32" t="s">
        <v>25</v>
      </c>
      <c r="Q27" s="33" t="s">
        <v>26</v>
      </c>
    </row>
    <row r="28" spans="1:17" ht="18" customHeight="1">
      <c r="A28" s="4" t="s">
        <v>29</v>
      </c>
      <c r="B28" s="4"/>
      <c r="C28" s="53"/>
      <c r="D28" s="53"/>
      <c r="E28" s="53"/>
      <c r="F28" s="53"/>
      <c r="G28" s="53"/>
      <c r="H28" s="53"/>
      <c r="I28" s="53" t="s">
        <v>151</v>
      </c>
      <c r="J28" s="53"/>
      <c r="K28" s="53"/>
      <c r="L28" s="53"/>
      <c r="M28" s="53"/>
      <c r="N28" s="53"/>
      <c r="O28" s="53"/>
      <c r="P28" s="53"/>
      <c r="Q28" s="53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30</v>
      </c>
      <c r="B30" s="4"/>
      <c r="C30" s="4"/>
      <c r="D30" s="56"/>
      <c r="E30" s="56" t="s">
        <v>152</v>
      </c>
      <c r="F30" s="56"/>
      <c r="G30" s="56"/>
      <c r="H30" s="28"/>
      <c r="I30" s="28"/>
      <c r="J30" s="4" t="s">
        <v>30</v>
      </c>
      <c r="M30" s="52"/>
      <c r="N30" s="52"/>
      <c r="O30" s="52" t="s">
        <v>153</v>
      </c>
      <c r="P30" s="52"/>
      <c r="Q30" s="52"/>
    </row>
  </sheetData>
  <printOptions/>
  <pageMargins left="0.75" right="0.48" top="0.23" bottom="1" header="0.14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2006-02-13T16:52:36Z</cp:lastPrinted>
  <dcterms:created xsi:type="dcterms:W3CDTF">2006-02-13T16:51:43Z</dcterms:created>
  <dcterms:modified xsi:type="dcterms:W3CDTF">2006-02-13T17:35:15Z</dcterms:modified>
  <cp:category/>
  <cp:version/>
  <cp:contentType/>
  <cp:contentStatus/>
</cp:coreProperties>
</file>